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24226"/>
  <mc:AlternateContent xmlns:mc="http://schemas.openxmlformats.org/markup-compatibility/2006">
    <mc:Choice Requires="x15">
      <x15ac:absPath xmlns:x15ac="http://schemas.microsoft.com/office/spreadsheetml/2010/11/ac" url="G:\Technical Services\Technical Documents Unit\1 Publishing Requests\P1959 - Quarries Matrix\Formatted\"/>
    </mc:Choice>
  </mc:AlternateContent>
  <xr:revisionPtr revIDLastSave="0" documentId="8_{17A6F44A-71E8-4C70-9AC7-E671BC975A1E}" xr6:coauthVersionLast="31" xr6:coauthVersionMax="31" xr10:uidLastSave="{00000000-0000-0000-0000-000000000000}"/>
  <bookViews>
    <workbookView xWindow="0" yWindow="0" windowWidth="11490" windowHeight="4650" xr2:uid="{00000000-000D-0000-FFFF-FFFF00000000}"/>
  </bookViews>
  <sheets>
    <sheet name="Guide Notes" sheetId="12" r:id="rId1"/>
    <sheet name="Assessment Scoring Matrix" sheetId="1" r:id="rId2"/>
    <sheet name="&quot;m&quot; Calculation-MAJOR" sheetId="6" r:id="rId3"/>
    <sheet name="Testing Frequency Schedule" sheetId="9" r:id="rId4"/>
    <sheet name="Data sheet" sheetId="10" state="hidden" r:id="rId5"/>
  </sheets>
  <definedNames>
    <definedName name="_GoBack" localSheetId="1">'Assessment Scoring Matrix'!$Q$1</definedName>
    <definedName name="_GoBack" localSheetId="0">'Guide Notes'!$A$20</definedName>
    <definedName name="_Toc391457381" localSheetId="2">'"m" Calculation-MAJOR'!#REF!</definedName>
    <definedName name="_xlnm.Print_Area" localSheetId="2">'"m" Calculation-MAJOR'!$A$1:$T$56</definedName>
    <definedName name="_xlnm.Print_Area" localSheetId="1">'Assessment Scoring Matrix'!$A$1:$K$32</definedName>
    <definedName name="_xlnm.Print_Area" localSheetId="0">'Guide Notes'!$A$1:$A$53</definedName>
    <definedName name="_xlnm.Print_Area" localSheetId="3">'Testing Frequency Schedule'!$A$1:$G$125</definedName>
    <definedName name="_xlnm.Print_Titles" localSheetId="2">'"m" Calculation-MAJOR'!$3:$4</definedName>
    <definedName name="_xlnm.Print_Titles" localSheetId="3">'Testing Frequency Schedule'!$13:$14</definedName>
  </definedNames>
  <calcPr calcId="179017"/>
</workbook>
</file>

<file path=xl/calcChain.xml><?xml version="1.0" encoding="utf-8"?>
<calcChain xmlns="http://schemas.openxmlformats.org/spreadsheetml/2006/main">
  <c r="F9" i="9" l="1"/>
  <c r="B7" i="9"/>
  <c r="F7" i="9"/>
  <c r="S16" i="6" l="1"/>
  <c r="R16" i="6"/>
  <c r="S15" i="6"/>
  <c r="I16" i="6"/>
  <c r="J16" i="6"/>
  <c r="K16" i="6"/>
  <c r="L16" i="6"/>
  <c r="M16" i="6"/>
  <c r="N16" i="6"/>
  <c r="O16" i="6"/>
  <c r="P16" i="6"/>
  <c r="Q16" i="6"/>
  <c r="I15" i="6"/>
  <c r="J15" i="6"/>
  <c r="K15" i="6"/>
  <c r="L15" i="6"/>
  <c r="N15" i="6"/>
  <c r="N50" i="6" s="1"/>
  <c r="G120" i="9" s="1"/>
  <c r="O15" i="6"/>
  <c r="O50" i="6" s="1"/>
  <c r="G121" i="9" s="1"/>
  <c r="P15" i="6"/>
  <c r="P44" i="6" s="1"/>
  <c r="G103" i="9" s="1"/>
  <c r="Q15" i="6"/>
  <c r="R15" i="6"/>
  <c r="R28" i="6" l="1"/>
  <c r="G49" i="9" s="1"/>
  <c r="L38" i="6"/>
  <c r="G80" i="9" s="1"/>
  <c r="L30" i="6"/>
  <c r="G56" i="9" s="1"/>
  <c r="L42" i="6"/>
  <c r="G96" i="9" s="1"/>
  <c r="L28" i="6"/>
  <c r="G48" i="9" s="1"/>
  <c r="L26" i="6"/>
  <c r="G40" i="9" s="1"/>
  <c r="K36" i="6"/>
  <c r="G72" i="9" s="1"/>
  <c r="K44" i="6"/>
  <c r="G102" i="9" s="1"/>
  <c r="J42" i="6"/>
  <c r="G95" i="9" s="1"/>
  <c r="J28" i="6"/>
  <c r="G47" i="9" s="1"/>
  <c r="J26" i="6"/>
  <c r="G39" i="9" s="1"/>
  <c r="J36" i="6"/>
  <c r="G71" i="9" s="1"/>
  <c r="J30" i="6"/>
  <c r="G55" i="9" s="1"/>
  <c r="J40" i="6"/>
  <c r="G85" i="9" s="1"/>
  <c r="J44" i="6"/>
  <c r="G101" i="9" s="1"/>
  <c r="J38" i="6"/>
  <c r="G78" i="9" s="1"/>
  <c r="J34" i="6"/>
  <c r="G68" i="9" s="1"/>
  <c r="Q44" i="6"/>
  <c r="G104" i="9" s="1"/>
  <c r="Q42" i="6"/>
  <c r="G97" i="9" s="1"/>
  <c r="R24" i="6"/>
  <c r="G33" i="9" s="1"/>
  <c r="R42" i="6"/>
  <c r="G98" i="9" s="1"/>
  <c r="R26" i="6"/>
  <c r="G41" i="9" s="1"/>
  <c r="I44" i="6"/>
  <c r="G100" i="9" s="1"/>
  <c r="I42" i="6"/>
  <c r="G94" i="9" s="1"/>
  <c r="I28" i="6"/>
  <c r="G46" i="9" s="1"/>
  <c r="I26" i="6"/>
  <c r="G38" i="9" s="1"/>
  <c r="I36" i="6"/>
  <c r="G70" i="9" s="1"/>
  <c r="I30" i="6"/>
  <c r="G54" i="9" s="1"/>
  <c r="I48" i="6"/>
  <c r="G114" i="9" s="1"/>
  <c r="L24" i="6"/>
  <c r="G32" i="9" s="1"/>
  <c r="S32" i="6"/>
  <c r="G61" i="9" s="1"/>
  <c r="J24" i="6"/>
  <c r="G31" i="9" s="1"/>
  <c r="O38" i="6"/>
  <c r="G82" i="9" s="1"/>
  <c r="P40" i="6"/>
  <c r="G89" i="9" s="1"/>
  <c r="R18" i="6" l="1"/>
  <c r="G19" i="9" s="1"/>
  <c r="O40" i="6"/>
  <c r="G88" i="9" s="1"/>
  <c r="M15" i="6" l="1"/>
  <c r="M48" i="6" s="1"/>
  <c r="G115" i="9" s="1"/>
  <c r="N40" i="6" l="1"/>
  <c r="G87" i="9" s="1"/>
  <c r="N38" i="6"/>
  <c r="G81" i="9" s="1"/>
  <c r="M46" i="6"/>
  <c r="G109" i="9" s="1"/>
  <c r="F19" i="1"/>
  <c r="D11" i="9" s="1"/>
  <c r="F21" i="1" l="1"/>
  <c r="K40" i="6"/>
  <c r="G86" i="9" s="1"/>
  <c r="K38" i="6"/>
  <c r="G79" i="9" s="1"/>
  <c r="F16" i="6" l="1"/>
  <c r="G16" i="6"/>
  <c r="H16" i="6"/>
  <c r="E16" i="6"/>
  <c r="E15" i="6"/>
  <c r="F15" i="6"/>
  <c r="G15" i="6"/>
  <c r="H15" i="6"/>
  <c r="G26" i="6" l="1"/>
  <c r="G37" i="9" s="1"/>
  <c r="G30" i="6"/>
  <c r="G53" i="9" s="1"/>
  <c r="G48" i="6"/>
  <c r="G113" i="9" s="1"/>
  <c r="G42" i="6"/>
  <c r="G93" i="9" s="1"/>
  <c r="G28" i="6"/>
  <c r="G45" i="9" s="1"/>
  <c r="G50" i="6"/>
  <c r="G119" i="9" s="1"/>
  <c r="F50" i="6"/>
  <c r="G118" i="9" s="1"/>
  <c r="F48" i="6"/>
  <c r="G112" i="9" s="1"/>
  <c r="F42" i="6"/>
  <c r="G92" i="9" s="1"/>
  <c r="F30" i="6"/>
  <c r="G52" i="9" s="1"/>
  <c r="F26" i="6"/>
  <c r="G36" i="9" s="1"/>
  <c r="F28" i="6"/>
  <c r="G44" i="9" s="1"/>
  <c r="E50" i="6"/>
  <c r="G117" i="9" s="1"/>
  <c r="E30" i="6"/>
  <c r="G51" i="9" s="1"/>
  <c r="E48" i="6"/>
  <c r="G111" i="9" s="1"/>
  <c r="E26" i="6"/>
  <c r="G35" i="9" s="1"/>
  <c r="E42" i="6"/>
  <c r="G91" i="9" s="1"/>
  <c r="E28" i="6"/>
  <c r="G43" i="9" s="1"/>
  <c r="I40" i="6"/>
  <c r="G84" i="9" s="1"/>
  <c r="G38" i="6"/>
  <c r="G76" i="9" s="1"/>
  <c r="I24" i="6"/>
  <c r="G30" i="9" s="1"/>
  <c r="G46" i="6"/>
  <c r="G107" i="9" s="1"/>
  <c r="I46" i="6"/>
  <c r="G108" i="9" s="1"/>
  <c r="F46" i="6"/>
  <c r="G106" i="9" s="1"/>
  <c r="F34" i="6"/>
  <c r="G64" i="9" s="1"/>
  <c r="E34" i="6"/>
  <c r="G63" i="9" s="1"/>
  <c r="H34" i="6"/>
  <c r="G66" i="9" s="1"/>
  <c r="G34" i="6"/>
  <c r="G65" i="9" s="1"/>
  <c r="I34" i="6"/>
  <c r="G67" i="9" s="1"/>
  <c r="G24" i="6"/>
  <c r="G29" i="9" s="1"/>
  <c r="G20" i="6"/>
  <c r="G23" i="9" s="1"/>
  <c r="G18" i="6"/>
  <c r="G18" i="9" s="1"/>
  <c r="F38" i="6"/>
  <c r="G75" i="9" s="1"/>
  <c r="F18" i="6"/>
  <c r="G17" i="9" s="1"/>
  <c r="F32" i="6"/>
  <c r="G59" i="9" s="1"/>
  <c r="F24" i="6"/>
  <c r="G28" i="9" s="1"/>
  <c r="F20" i="6"/>
  <c r="G22" i="9" s="1"/>
  <c r="E32" i="6"/>
  <c r="G58" i="9" s="1"/>
  <c r="E24" i="6"/>
  <c r="G27" i="9" s="1"/>
  <c r="E22" i="6"/>
  <c r="G25" i="9" s="1"/>
  <c r="E20" i="6"/>
  <c r="G21" i="9" s="1"/>
  <c r="E38" i="6"/>
  <c r="G74" i="9" s="1"/>
  <c r="E18" i="6"/>
  <c r="G16" i="9" s="1"/>
  <c r="H32" i="6"/>
  <c r="G60" i="9" s="1"/>
  <c r="I38" i="6"/>
  <c r="G77"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Kirsten M Firmin</author>
  </authors>
  <commentList>
    <comment ref="F11" authorId="0" shapeId="0" xr:uid="{00000000-0006-0000-0100-000001000000}">
      <text>
        <r>
          <rPr>
            <b/>
            <sz val="10"/>
            <color indexed="81"/>
            <rFont val="Tahoma"/>
            <family val="2"/>
          </rPr>
          <t xml:space="preserve">Select score from the drop down list
</t>
        </r>
      </text>
    </comment>
  </commentList>
</comments>
</file>

<file path=xl/sharedStrings.xml><?xml version="1.0" encoding="utf-8"?>
<sst xmlns="http://schemas.openxmlformats.org/spreadsheetml/2006/main" count="317" uniqueCount="194">
  <si>
    <t>L1</t>
  </si>
  <si>
    <t>L2</t>
  </si>
  <si>
    <t>L3</t>
  </si>
  <si>
    <t>Quarry Working Status and Size</t>
  </si>
  <si>
    <t>Total Points</t>
  </si>
  <si>
    <t>Weight</t>
  </si>
  <si>
    <t>Quarry Name:</t>
  </si>
  <si>
    <t>Testing Frequency Level</t>
  </si>
  <si>
    <t>Score</t>
  </si>
  <si>
    <t>Low</t>
  </si>
  <si>
    <t>Medium</t>
  </si>
  <si>
    <t>Default</t>
  </si>
  <si>
    <t>&gt; 420</t>
  </si>
  <si>
    <t>220 - 420</t>
  </si>
  <si>
    <t>&lt; 220</t>
  </si>
  <si>
    <t xml:space="preserve"> Level Scores</t>
  </si>
  <si>
    <t>Name</t>
  </si>
  <si>
    <t>Position</t>
  </si>
  <si>
    <t>QUARRY WORKING STATUS AND SIZE</t>
  </si>
  <si>
    <t>Operational and documented quality management system in place. Internally audited</t>
  </si>
  <si>
    <t>Fully operational, documented quality management system in place. Independently audited.</t>
  </si>
  <si>
    <t>Staff have limited experience and no qualifications from accredited training courses.</t>
  </si>
  <si>
    <t>Staff have some experience but generally lacking in qualifications from accredited training courses</t>
  </si>
  <si>
    <t>Staff very experienced with relevant qualifications from accredited training courses.</t>
  </si>
  <si>
    <t>Repeated non-conformances and or marginal conformances, poor or no records.</t>
  </si>
  <si>
    <t>Some history of adequate performance, records are accessible.</t>
  </si>
  <si>
    <t>Continuously worked deposit with a good history of satisfactory performance.  Records are accessible.</t>
  </si>
  <si>
    <t>Quarry new or intermittently worked.</t>
  </si>
  <si>
    <t>Continuously or intermittently worked.  Medium to large operation.</t>
  </si>
  <si>
    <t>Average: Overburden management, plant maintenance, stockpiling procedures, blending procedures, treatment of unsuitable materials.</t>
  </si>
  <si>
    <t>Good: overburden management, plant maintenance, stockpiling procedures, blending procedures, treatment of unsuitable materials.</t>
  </si>
  <si>
    <t>Marginal containing some unsuitable material.  Minor difficulty is experienced selectively working the deposit.</t>
  </si>
  <si>
    <t>Relatively homogenous and predictable.  Contains little unsuitable material that is easily identified and worked.</t>
  </si>
  <si>
    <t>m &gt; 0.0 (based on minimum 10 tests)</t>
  </si>
  <si>
    <t>m &gt; 1.3 (based on minimum tests)</t>
  </si>
  <si>
    <t>m &gt; 2.0 (based on minimum 10 tests)</t>
  </si>
  <si>
    <t>L1 - Default</t>
  </si>
  <si>
    <t>L2 - Medium</t>
  </si>
  <si>
    <t>L3 - Low</t>
  </si>
  <si>
    <t>Mean</t>
  </si>
  <si>
    <t>Std Dev</t>
  </si>
  <si>
    <t>"m" value</t>
  </si>
  <si>
    <t>Quarry Registration (RQ) Number:</t>
  </si>
  <si>
    <t>QUARRY PRODUCTION PRACTICES</t>
  </si>
  <si>
    <t>QUARRY SOURCE CHARACTERISTICS</t>
  </si>
  <si>
    <t>QUARRY STAFF EXPERIENCE AND QUALIFICATIONS</t>
  </si>
  <si>
    <t>QUARRY PRODUCT PERFORMANCE HISTORY</t>
  </si>
  <si>
    <t>QUARRY QUALITY MANAGEMENT SYSTEM STATUS</t>
  </si>
  <si>
    <t>Quarry Quality Management System Status</t>
  </si>
  <si>
    <t>Quarry Staff Experience &amp; Qualifications</t>
  </si>
  <si>
    <t>Quarry Product Performance History</t>
  </si>
  <si>
    <t>Quarry Production Practices</t>
  </si>
  <si>
    <t>Quarry Source Characteristics</t>
  </si>
  <si>
    <t>Quarry Source Rock Strength and Durability</t>
  </si>
  <si>
    <t>Quarry Registration Expiry Date:</t>
  </si>
  <si>
    <t xml:space="preserve">Source Rock Test Property </t>
  </si>
  <si>
    <t>PAFV</t>
  </si>
  <si>
    <t>Degradation factor</t>
  </si>
  <si>
    <t xml:space="preserve">Degradation factor </t>
  </si>
  <si>
    <t xml:space="preserve">Quarry Production Manager </t>
  </si>
  <si>
    <t xml:space="preserve">Technical Manager </t>
  </si>
  <si>
    <t>Comments (If Required)</t>
  </si>
  <si>
    <t>0 ≤ m &lt; 1.3</t>
  </si>
  <si>
    <t>1.3 ≤ m &lt; 2.0</t>
  </si>
  <si>
    <t>m ≥ 2.0</t>
  </si>
  <si>
    <t>MRTS70</t>
  </si>
  <si>
    <t>MRTS13</t>
  </si>
  <si>
    <t>Poor:  Overburden management, plant maintenance, stockpiling procedures, blending procedures, treatment of unsuitable materials.</t>
  </si>
  <si>
    <t>Rudimentary quality management system in place with limited documentation and auditing</t>
  </si>
  <si>
    <t>Continuously worked over long period.  Large operation.</t>
  </si>
  <si>
    <t>Heterogeneous containing significant quantities of unsuitable material that are difficult to selectively quarry.</t>
  </si>
  <si>
    <t>Initials</t>
  </si>
  <si>
    <t>Approval details</t>
  </si>
  <si>
    <t>Date:</t>
  </si>
  <si>
    <t>QUARRY SOURCE STRENGTH AND DURABILITY ("m" - Source Rock Multiplier)</t>
  </si>
  <si>
    <t>LOW</t>
  </si>
  <si>
    <t>MEDIUM</t>
  </si>
  <si>
    <t>DEFAULT</t>
  </si>
  <si>
    <t>Date</t>
  </si>
  <si>
    <t>Lot No.</t>
  </si>
  <si>
    <t>Testing Frequency 
Level</t>
  </si>
  <si>
    <t>Type 2</t>
  </si>
  <si>
    <t>Type 3</t>
  </si>
  <si>
    <t>Assessment of Quarry Specific Testing Frequency Matrix</t>
  </si>
  <si>
    <t>Assessment Criteria</t>
  </si>
  <si>
    <t>Approved Testing Frequency Level</t>
  </si>
  <si>
    <t>Internal Use Only</t>
  </si>
  <si>
    <t xml:space="preserve">Comments to be completed by Technical Manager </t>
  </si>
  <si>
    <t>Source Rock Types:</t>
  </si>
  <si>
    <t>(attach evidence for example, IQA Testing Records, MQMP, CV etc)</t>
  </si>
  <si>
    <t>Comments</t>
  </si>
  <si>
    <t>Petrographic analysis</t>
  </si>
  <si>
    <t>Wet/dry strength variation</t>
  </si>
  <si>
    <t xml:space="preserve">Slurry Surface 
Aggregate </t>
  </si>
  <si>
    <t>INTERIM REGISTRATION</t>
  </si>
  <si>
    <r>
      <t xml:space="preserve">Nominated Product 
</t>
    </r>
    <r>
      <rPr>
        <i/>
        <sz val="9"/>
        <color theme="0"/>
        <rFont val="Arial"/>
        <family val="2"/>
      </rPr>
      <t xml:space="preserve">(Refer Note 1) </t>
    </r>
  </si>
  <si>
    <t>Type 1 (HSG)</t>
  </si>
  <si>
    <t>Wet strength</t>
  </si>
  <si>
    <t xml:space="preserve">Asphalt Aggregate
(Fine) </t>
  </si>
  <si>
    <t xml:space="preserve">Asphalt Aggregate
(Coarse) 
</t>
  </si>
  <si>
    <t>Sand equivalent</t>
  </si>
  <si>
    <t>Concrete Aggregate
(Coarse)</t>
  </si>
  <si>
    <t>Sulphate content</t>
  </si>
  <si>
    <t>Chloride content</t>
  </si>
  <si>
    <t>Concrete Aggregate
(Fine)</t>
  </si>
  <si>
    <t>Sulfate Content</t>
  </si>
  <si>
    <t>Registered Overall Testing Frequency Level:</t>
  </si>
  <si>
    <r>
      <t xml:space="preserve">Registered Minimum Testing Frequency Level
</t>
    </r>
    <r>
      <rPr>
        <i/>
        <sz val="9"/>
        <color theme="0"/>
        <rFont val="Arial"/>
        <family val="2"/>
      </rPr>
      <t>(Refer Note 2)</t>
    </r>
  </si>
  <si>
    <t xml:space="preserve">Quarry Registration Certificate - Registered Overall Testing Frequency Schedule </t>
  </si>
  <si>
    <t>Approved by: Technical Manager (QRS)</t>
  </si>
  <si>
    <t>MRTS04</t>
  </si>
  <si>
    <t>MRTS06</t>
  </si>
  <si>
    <r>
      <rPr>
        <b/>
        <u/>
        <sz val="8"/>
        <rFont val="Calibri"/>
        <family val="2"/>
        <scheme val="minor"/>
      </rPr>
      <t>Note 1:</t>
    </r>
    <r>
      <rPr>
        <b/>
        <sz val="8"/>
        <rFont val="Calibri"/>
        <family val="2"/>
        <scheme val="minor"/>
      </rPr>
      <t xml:space="preserve">  </t>
    </r>
    <r>
      <rPr>
        <sz val="8"/>
        <rFont val="Calibri"/>
        <family val="2"/>
        <scheme val="minor"/>
      </rPr>
      <t>Detailed source rock property testing frequency tables for nominated products are listed in "QRS4: 
                Assigning Quarry- Specific Testing Frequencies for Source Rock Tests" and detailed product property tests 
                are identified within each respective TMR Technical Specification.</t>
    </r>
  </si>
  <si>
    <r>
      <rPr>
        <b/>
        <u/>
        <sz val="8"/>
        <rFont val="Calibri"/>
        <family val="2"/>
        <scheme val="minor"/>
      </rPr>
      <t>Note 2:</t>
    </r>
    <r>
      <rPr>
        <b/>
        <sz val="8"/>
        <rFont val="Calibri"/>
        <family val="2"/>
        <scheme val="minor"/>
      </rPr>
      <t xml:space="preserve"> </t>
    </r>
    <r>
      <rPr>
        <sz val="8"/>
        <rFont val="Calibri"/>
        <family val="2"/>
        <scheme val="minor"/>
      </rPr>
      <t xml:space="preserve">Testing frequency levels can be varied by application. To ensure this attachment contains the most recent levels, 
               contact TMR Technical Manager (QRS). </t>
    </r>
  </si>
  <si>
    <t>Asphalt Aggregate (Coarse)</t>
  </si>
  <si>
    <t>Asphalt Aggregate (Fine)</t>
  </si>
  <si>
    <t>Sand Equivalent</t>
  </si>
  <si>
    <t xml:space="preserve">Wet Strength (kN) </t>
  </si>
  <si>
    <t>Wet/Dry Strength Variation (%)</t>
  </si>
  <si>
    <t>Deg 
Factor
(%)</t>
  </si>
  <si>
    <t>Water Absorption
(%)</t>
  </si>
  <si>
    <t>Chloride Content (ppm)</t>
  </si>
  <si>
    <t>Sulphate Content (ppm)</t>
  </si>
  <si>
    <t>Micro-Deval Loss (%)</t>
  </si>
  <si>
    <t>Crushed Particles (%)</t>
  </si>
  <si>
    <t>MRTS39 &amp; MRTS40</t>
  </si>
  <si>
    <t>MRTS30, MRTS32
&amp; MRTS101</t>
  </si>
  <si>
    <t>MRTS05, MRTS07(B &amp; C), MRTS08, MRTS09, MRTS10 &amp; MRTS11</t>
  </si>
  <si>
    <r>
      <t>Particle Density (t/m</t>
    </r>
    <r>
      <rPr>
        <b/>
        <vertAlign val="superscript"/>
        <sz val="9"/>
        <color theme="1"/>
        <rFont val="Arial"/>
        <family val="2"/>
      </rPr>
      <t>3</t>
    </r>
    <r>
      <rPr>
        <b/>
        <sz val="9"/>
        <color theme="1"/>
        <rFont val="Arial"/>
        <family val="2"/>
      </rPr>
      <t>)</t>
    </r>
  </si>
  <si>
    <r>
      <t>Point Load Strength Index  Is</t>
    </r>
    <r>
      <rPr>
        <b/>
        <vertAlign val="subscript"/>
        <sz val="8"/>
        <color theme="1"/>
        <rFont val="Arial"/>
        <family val="2"/>
      </rPr>
      <t xml:space="preserve">(50) </t>
    </r>
    <r>
      <rPr>
        <b/>
        <sz val="8"/>
        <color theme="1"/>
        <rFont val="Arial"/>
        <family val="2"/>
      </rPr>
      <t>(Mpa)</t>
    </r>
  </si>
  <si>
    <t>Lab Report Details</t>
  </si>
  <si>
    <t>Report No.</t>
  </si>
  <si>
    <t>Remarks</t>
  </si>
  <si>
    <t>Based on NATA Accredited Test results from last 24 Months (Please Attach all NATA Test Reports)</t>
  </si>
  <si>
    <t>MRTS11, MRTS12
&amp; MRTS22</t>
  </si>
  <si>
    <t xml:space="preserve">Value of multiplier ('m') </t>
  </si>
  <si>
    <t>Rock Fill Material</t>
  </si>
  <si>
    <t>Base/Subbase Aggregate (Coarse)</t>
  </si>
  <si>
    <t>Concrete Aggregate (Fine)</t>
  </si>
  <si>
    <t>Concrete Aggregate (Coarse)</t>
  </si>
  <si>
    <t>Slurry Seal Aggregate</t>
  </si>
  <si>
    <t>Type 2 Paving Material</t>
  </si>
  <si>
    <t>Type 1 (HSG) Paving Material</t>
  </si>
  <si>
    <t>Type 3 Paving Material</t>
  </si>
  <si>
    <t>Reinforced Soil Structure Material</t>
  </si>
  <si>
    <t>Cover Aggregate 
(Type A)</t>
  </si>
  <si>
    <t>Cover Aggregate 
(Type B)</t>
  </si>
  <si>
    <t>Cover Aggregate 
(Type C)</t>
  </si>
  <si>
    <t>Cover Aggregate 
(Type D)</t>
  </si>
  <si>
    <t>ASSESSMENT
CRTITERIA</t>
  </si>
  <si>
    <t>Table 2 - "m" Value Range for Testing Frequency Levels</t>
  </si>
  <si>
    <t>Relevant Technical
Specification</t>
  </si>
  <si>
    <t>Base/Subbase Aggregate (Fine)</t>
  </si>
  <si>
    <t>High Permeable Drainage Material</t>
  </si>
  <si>
    <t>Summary of Interactive Assessment Criteria for Nominating of Testing Frequency Levels (Refer Table 3 of QRS4)</t>
  </si>
  <si>
    <t>Please enter NATA accredited laboratory test report data in these rows</t>
  </si>
  <si>
    <r>
      <t xml:space="preserve">Quarry Name:  </t>
    </r>
    <r>
      <rPr>
        <sz val="12"/>
        <color rgb="FFFF0000"/>
        <rFont val="Calibri"/>
        <family val="2"/>
        <scheme val="minor"/>
      </rPr>
      <t/>
    </r>
  </si>
  <si>
    <t xml:space="preserve">Quarry Certificate No: </t>
  </si>
  <si>
    <r>
      <t xml:space="preserve">Issue Date: </t>
    </r>
    <r>
      <rPr>
        <b/>
        <sz val="12"/>
        <color rgb="FFFF0000"/>
        <rFont val="Calibri"/>
        <family val="2"/>
        <scheme val="minor"/>
      </rPr>
      <t/>
    </r>
  </si>
  <si>
    <r>
      <t>Expiry Date:</t>
    </r>
    <r>
      <rPr>
        <b/>
        <sz val="12"/>
        <color rgb="FFFF0000"/>
        <rFont val="Calibri"/>
        <family val="2"/>
        <scheme val="minor"/>
      </rPr>
      <t xml:space="preserve"> </t>
    </r>
  </si>
  <si>
    <t>Quarry Reg No: RQ-</t>
  </si>
  <si>
    <r>
      <t>Point load strength index Is</t>
    </r>
    <r>
      <rPr>
        <vertAlign val="subscript"/>
        <sz val="9"/>
        <color theme="1"/>
        <rFont val="Arial"/>
        <family val="2"/>
      </rPr>
      <t>(50)</t>
    </r>
  </si>
  <si>
    <r>
      <rPr>
        <b/>
        <u/>
        <sz val="9"/>
        <rFont val="Arial"/>
        <family val="2"/>
      </rPr>
      <t>Unbound Paving Material</t>
    </r>
    <r>
      <rPr>
        <b/>
        <sz val="9"/>
        <rFont val="Arial"/>
        <family val="2"/>
      </rPr>
      <t xml:space="preserve">
(MRTS05 / 07B / 07C / 08 / 09 / 10 / 11)
</t>
    </r>
  </si>
  <si>
    <r>
      <t xml:space="preserve">Cover Aggregate
</t>
    </r>
    <r>
      <rPr>
        <b/>
        <sz val="9"/>
        <rFont val="Arial"/>
        <family val="2"/>
      </rPr>
      <t>(MRTS11 / 12 / 22)</t>
    </r>
  </si>
  <si>
    <r>
      <rPr>
        <b/>
        <u/>
        <sz val="9"/>
        <rFont val="Arial"/>
        <family val="2"/>
      </rPr>
      <t>Bituminous Slurry Surfacing</t>
    </r>
    <r>
      <rPr>
        <b/>
        <sz val="9"/>
        <rFont val="Arial"/>
        <family val="2"/>
      </rPr>
      <t xml:space="preserve">
(MRTS13)
</t>
    </r>
  </si>
  <si>
    <r>
      <rPr>
        <b/>
        <u/>
        <sz val="9"/>
        <rFont val="Arial"/>
        <family val="2"/>
      </rPr>
      <t>Aggregates for Asphalt</t>
    </r>
    <r>
      <rPr>
        <b/>
        <sz val="9"/>
        <rFont val="Arial"/>
        <family val="2"/>
      </rPr>
      <t xml:space="preserve">
(MRTS30 / 32 / 101)</t>
    </r>
  </si>
  <si>
    <r>
      <t xml:space="preserve">Concrete
</t>
    </r>
    <r>
      <rPr>
        <b/>
        <sz val="9"/>
        <rFont val="Arial"/>
        <family val="2"/>
      </rPr>
      <t>(MRTS70)</t>
    </r>
    <r>
      <rPr>
        <b/>
        <u/>
        <sz val="9"/>
        <rFont val="Arial"/>
        <family val="2"/>
      </rPr>
      <t xml:space="preserve">
</t>
    </r>
  </si>
  <si>
    <r>
      <rPr>
        <b/>
        <u/>
        <sz val="9"/>
        <rFont val="Arial"/>
        <family val="2"/>
      </rPr>
      <t>Lean Mix Concrete Subbase &amp; Concrete Pavement Base</t>
    </r>
    <r>
      <rPr>
        <b/>
        <sz val="9"/>
        <rFont val="Arial"/>
        <family val="2"/>
      </rPr>
      <t xml:space="preserve">
(MRTS39 / 40) </t>
    </r>
  </si>
  <si>
    <r>
      <rPr>
        <b/>
        <u/>
        <sz val="9"/>
        <rFont val="Arial"/>
        <family val="2"/>
      </rPr>
      <t>General Earthworks</t>
    </r>
    <r>
      <rPr>
        <b/>
        <sz val="9"/>
        <rFont val="Arial"/>
        <family val="2"/>
      </rPr>
      <t xml:space="preserve">
(MRTS04) </t>
    </r>
  </si>
  <si>
    <r>
      <rPr>
        <b/>
        <u/>
        <sz val="9"/>
        <rFont val="Arial"/>
        <family val="2"/>
      </rPr>
      <t>Reinforced Soil Structures</t>
    </r>
    <r>
      <rPr>
        <b/>
        <sz val="9"/>
        <rFont val="Arial"/>
        <family val="2"/>
      </rPr>
      <t xml:space="preserve">
(MRTS06)
</t>
    </r>
  </si>
  <si>
    <t xml:space="preserve">Water absorption </t>
  </si>
  <si>
    <t>Particle density</t>
  </si>
  <si>
    <t>Type A</t>
  </si>
  <si>
    <t>Type B</t>
  </si>
  <si>
    <t>Type C</t>
  </si>
  <si>
    <t>Water absorption</t>
  </si>
  <si>
    <t xml:space="preserve">Particle density </t>
  </si>
  <si>
    <t>Type D</t>
  </si>
  <si>
    <t>Water absoprtion</t>
  </si>
  <si>
    <t xml:space="preserve">Particle density  </t>
  </si>
  <si>
    <t>Micro-Deval loss</t>
  </si>
  <si>
    <t>Light particle</t>
  </si>
  <si>
    <t>Base / Subbase Aggregate
(Coarse)</t>
  </si>
  <si>
    <t>Base / Subbase Aggregate
(Fine)</t>
  </si>
  <si>
    <t>Water absoprption</t>
  </si>
  <si>
    <t>Prepared for Department of Transport and Main Roads in accordance with QRS4 - May 2019</t>
  </si>
  <si>
    <t>Weighted Percent Loss (Soundness)
(%)</t>
  </si>
  <si>
    <t xml:space="preserve">Relevant  Technical Specification
(Specification Number) </t>
  </si>
  <si>
    <t>Weighted percent loss (Soundness)</t>
  </si>
  <si>
    <t>Weak Particles (%)</t>
  </si>
  <si>
    <t>Light Particles (%)</t>
  </si>
  <si>
    <t>Crushed particles</t>
  </si>
  <si>
    <t>Weak particles</t>
  </si>
  <si>
    <t>Light particles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</si>
</sst>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mm/yyyy;@"/>
  </numFmts>
  <fonts count="77" x14ac:knownFonts="1">
    <font>
      <sz val="11"/>
      <color theme="1"/>
      <name val="Calibri"/>
      <family val="2"/>
      <scheme val="minor"/>
    </font>
    <font>
      <b/>
      <sz val="11"/>
      <color theme="1"/>
      <name val="Calibri"/>
      <family val="2"/>
      <scheme val="minor"/>
    </font>
    <font>
      <b/>
      <sz val="14"/>
      <color rgb="FF00B050"/>
      <name val="Calibri"/>
      <family val="2"/>
      <scheme val="minor"/>
    </font>
    <font>
      <sz val="10"/>
      <color theme="1"/>
      <name val="Arial"/>
      <family val="2"/>
    </font>
    <font>
      <b/>
      <sz val="10"/>
      <color theme="1"/>
      <name val="Arial"/>
      <family val="2"/>
    </font>
    <font>
      <b/>
      <sz val="12"/>
      <color theme="1"/>
      <name val="Arial"/>
      <family val="2"/>
    </font>
    <font>
      <b/>
      <sz val="10"/>
      <name val="Arial"/>
      <family val="2"/>
    </font>
    <font>
      <sz val="10"/>
      <name val="Arial"/>
      <family val="2"/>
    </font>
    <font>
      <b/>
      <u/>
      <sz val="16"/>
      <color rgb="FF00B050"/>
      <name val="Calibri"/>
      <family val="2"/>
      <scheme val="minor"/>
    </font>
    <font>
      <b/>
      <u/>
      <sz val="14"/>
      <color rgb="FF00B050"/>
      <name val="Calibri"/>
      <family val="2"/>
      <scheme val="minor"/>
    </font>
    <font>
      <b/>
      <u/>
      <sz val="28"/>
      <color rgb="FF003C69"/>
      <name val="Calibri"/>
      <family val="2"/>
      <scheme val="minor"/>
    </font>
    <font>
      <b/>
      <u/>
      <sz val="16"/>
      <color rgb="FF003C69"/>
      <name val="Calibri"/>
      <family val="2"/>
      <scheme val="minor"/>
    </font>
    <font>
      <b/>
      <sz val="9"/>
      <color theme="0"/>
      <name val="Arial"/>
      <family val="2"/>
    </font>
    <font>
      <b/>
      <sz val="10"/>
      <color theme="0"/>
      <name val="Arial"/>
      <family val="2"/>
    </font>
    <font>
      <b/>
      <sz val="9"/>
      <name val="Arial"/>
      <family val="2"/>
    </font>
    <font>
      <b/>
      <sz val="12"/>
      <name val="Arial"/>
      <family val="2"/>
    </font>
    <font>
      <sz val="11"/>
      <color theme="1"/>
      <name val="Arial"/>
      <family val="2"/>
    </font>
    <font>
      <sz val="9"/>
      <color theme="1"/>
      <name val="Arial"/>
      <family val="2"/>
    </font>
    <font>
      <b/>
      <u/>
      <sz val="28"/>
      <color rgb="FF003C69"/>
      <name val="Arial"/>
      <family val="2"/>
    </font>
    <font>
      <b/>
      <sz val="18"/>
      <color theme="0"/>
      <name val="Arial"/>
      <family val="2"/>
    </font>
    <font>
      <b/>
      <sz val="14"/>
      <color theme="0"/>
      <name val="Arial"/>
      <family val="2"/>
    </font>
    <font>
      <sz val="14"/>
      <color theme="1"/>
      <name val="Arial"/>
      <family val="2"/>
    </font>
    <font>
      <b/>
      <sz val="11"/>
      <color theme="1"/>
      <name val="Arial"/>
      <family val="2"/>
    </font>
    <font>
      <b/>
      <sz val="16"/>
      <color theme="0"/>
      <name val="Arial"/>
      <family val="2"/>
    </font>
    <font>
      <b/>
      <i/>
      <sz val="12"/>
      <color theme="0"/>
      <name val="Arial"/>
      <family val="2"/>
    </font>
    <font>
      <b/>
      <sz val="12"/>
      <color theme="0"/>
      <name val="Arial"/>
      <family val="2"/>
    </font>
    <font>
      <i/>
      <sz val="12"/>
      <name val="Arial"/>
      <family val="2"/>
    </font>
    <font>
      <i/>
      <sz val="12"/>
      <color theme="0" tint="-0.499984740745262"/>
      <name val="Arial"/>
      <family val="2"/>
    </font>
    <font>
      <b/>
      <sz val="16"/>
      <color rgb="FF003C69"/>
      <name val="Arial"/>
      <family val="2"/>
    </font>
    <font>
      <b/>
      <sz val="16"/>
      <color theme="1"/>
      <name val="Arial"/>
      <family val="2"/>
    </font>
    <font>
      <sz val="16"/>
      <color rgb="FF00B0F0"/>
      <name val="Arial"/>
      <family val="2"/>
    </font>
    <font>
      <sz val="12"/>
      <color theme="1"/>
      <name val="Arial"/>
      <family val="2"/>
    </font>
    <font>
      <sz val="11"/>
      <color rgb="FF0070C0"/>
      <name val="Arial"/>
      <family val="2"/>
    </font>
    <font>
      <sz val="16"/>
      <color theme="1"/>
      <name val="Arial"/>
      <family val="2"/>
    </font>
    <font>
      <b/>
      <u/>
      <sz val="18"/>
      <color rgb="FF003C69"/>
      <name val="Arial"/>
      <family val="2"/>
    </font>
    <font>
      <b/>
      <sz val="14"/>
      <name val="Arial"/>
      <family val="2"/>
    </font>
    <font>
      <b/>
      <sz val="14"/>
      <color rgb="FF003C69"/>
      <name val="Arial"/>
      <family val="2"/>
    </font>
    <font>
      <sz val="14"/>
      <name val="Arial"/>
      <family val="2"/>
    </font>
    <font>
      <b/>
      <sz val="14"/>
      <color rgb="FF00B050"/>
      <name val="Arial"/>
      <family val="2"/>
    </font>
    <font>
      <b/>
      <sz val="13"/>
      <name val="Arial"/>
      <family val="2"/>
    </font>
    <font>
      <b/>
      <sz val="18"/>
      <name val="Arial"/>
      <family val="2"/>
    </font>
    <font>
      <b/>
      <sz val="12"/>
      <color rgb="FF002060"/>
      <name val="Arial"/>
      <family val="2"/>
    </font>
    <font>
      <sz val="10"/>
      <color rgb="FF002060"/>
      <name val="Arial"/>
      <family val="2"/>
    </font>
    <font>
      <b/>
      <sz val="14"/>
      <color theme="1"/>
      <name val="Arial"/>
      <family val="2"/>
    </font>
    <font>
      <b/>
      <sz val="9"/>
      <color theme="1"/>
      <name val="Arial"/>
      <family val="2"/>
    </font>
    <font>
      <b/>
      <i/>
      <sz val="9"/>
      <color theme="1"/>
      <name val="Arial"/>
      <family val="2"/>
    </font>
    <font>
      <sz val="10"/>
      <color theme="1"/>
      <name val="Symbol"/>
      <family val="1"/>
      <charset val="2"/>
    </font>
    <font>
      <b/>
      <sz val="10"/>
      <color rgb="FF002060"/>
      <name val="Arial"/>
      <family val="2"/>
    </font>
    <font>
      <b/>
      <sz val="10"/>
      <color indexed="81"/>
      <name val="Tahoma"/>
      <family val="2"/>
    </font>
    <font>
      <b/>
      <sz val="8"/>
      <name val="Arial"/>
      <family val="2"/>
    </font>
    <font>
      <b/>
      <sz val="9"/>
      <color rgb="FF002060"/>
      <name val="Arial"/>
      <family val="2"/>
    </font>
    <font>
      <b/>
      <sz val="10"/>
      <color theme="1"/>
      <name val="Calibri"/>
      <family val="2"/>
      <scheme val="minor"/>
    </font>
    <font>
      <sz val="10"/>
      <color theme="1"/>
      <name val="Calibri"/>
      <family val="2"/>
      <scheme val="minor"/>
    </font>
    <font>
      <b/>
      <sz val="10"/>
      <color rgb="FFFF0000"/>
      <name val="Calibri"/>
      <family val="2"/>
      <scheme val="minor"/>
    </font>
    <font>
      <sz val="11"/>
      <color rgb="FFFF0000"/>
      <name val="Calibri"/>
      <family val="2"/>
      <scheme val="minor"/>
    </font>
    <font>
      <b/>
      <sz val="12"/>
      <color rgb="FFFF0000"/>
      <name val="Arial"/>
      <family val="2"/>
    </font>
    <font>
      <i/>
      <sz val="9"/>
      <color theme="0"/>
      <name val="Arial"/>
      <family val="2"/>
    </font>
    <font>
      <b/>
      <sz val="14"/>
      <color rgb="FF002060"/>
      <name val="Calibri"/>
      <family val="2"/>
      <scheme val="minor"/>
    </font>
    <font>
      <sz val="10"/>
      <color theme="3" tint="-0.499984740745262"/>
      <name val="Arial"/>
      <family val="2"/>
    </font>
    <font>
      <sz val="11"/>
      <color theme="3" tint="-0.499984740745262"/>
      <name val="Calibri"/>
      <family val="2"/>
      <scheme val="minor"/>
    </font>
    <font>
      <b/>
      <sz val="10"/>
      <color theme="3" tint="-0.499984740745262"/>
      <name val="Arial"/>
      <family val="2"/>
    </font>
    <font>
      <b/>
      <vertAlign val="subscript"/>
      <sz val="8"/>
      <color theme="1"/>
      <name val="Arial"/>
      <family val="2"/>
    </font>
    <font>
      <b/>
      <sz val="8"/>
      <name val="Calibri"/>
      <family val="2"/>
      <scheme val="minor"/>
    </font>
    <font>
      <b/>
      <u/>
      <sz val="8"/>
      <name val="Calibri"/>
      <family val="2"/>
      <scheme val="minor"/>
    </font>
    <font>
      <sz val="8"/>
      <name val="Calibri"/>
      <family val="2"/>
      <scheme val="minor"/>
    </font>
    <font>
      <b/>
      <sz val="16"/>
      <color rgb="FF002060"/>
      <name val="Calibri"/>
      <family val="2"/>
      <scheme val="minor"/>
    </font>
    <font>
      <b/>
      <sz val="12"/>
      <color theme="3" tint="-0.249977111117893"/>
      <name val="Calibri"/>
      <family val="2"/>
      <scheme val="minor"/>
    </font>
    <font>
      <sz val="12"/>
      <color rgb="FFFF0000"/>
      <name val="Calibri"/>
      <family val="2"/>
      <scheme val="minor"/>
    </font>
    <font>
      <b/>
      <sz val="12"/>
      <color rgb="FFFF0000"/>
      <name val="Calibri"/>
      <family val="2"/>
      <scheme val="minor"/>
    </font>
    <font>
      <b/>
      <vertAlign val="superscript"/>
      <sz val="9"/>
      <color theme="1"/>
      <name val="Arial"/>
      <family val="2"/>
    </font>
    <font>
      <b/>
      <sz val="8"/>
      <color theme="1"/>
      <name val="Arial"/>
      <family val="2"/>
    </font>
    <font>
      <sz val="9"/>
      <color theme="0"/>
      <name val="Arial"/>
      <family val="2"/>
    </font>
    <font>
      <b/>
      <sz val="13"/>
      <color theme="1"/>
      <name val="Arial"/>
      <family val="2"/>
    </font>
    <font>
      <sz val="13"/>
      <color theme="1"/>
      <name val="Arial"/>
      <family val="2"/>
    </font>
    <font>
      <vertAlign val="subscript"/>
      <sz val="9"/>
      <color theme="1"/>
      <name val="Arial"/>
      <family val="2"/>
    </font>
    <font>
      <b/>
      <u/>
      <sz val="9"/>
      <name val="Arial"/>
      <family val="2"/>
    </font>
    <font>
      <sz val="8"/>
      <color theme="1"/>
      <name val="Arial"/>
      <family val="2"/>
    </font>
  </fonts>
  <fills count="13">
    <fill>
      <patternFill patternType="none"/>
    </fill>
    <fill>
      <patternFill patternType="gray125"/>
    </fill>
    <fill>
      <patternFill patternType="solid">
        <fgColor theme="0"/>
        <bgColor indexed="64"/>
      </patternFill>
    </fill>
    <fill>
      <patternFill patternType="solid">
        <fgColor rgb="FFD6D9B5"/>
        <bgColor indexed="64"/>
      </patternFill>
    </fill>
    <fill>
      <patternFill patternType="solid">
        <fgColor rgb="FF003C69"/>
        <bgColor indexed="64"/>
      </patternFill>
    </fill>
    <fill>
      <patternFill patternType="solid">
        <fgColor rgb="FFCCD8E1"/>
        <bgColor indexed="64"/>
      </patternFill>
    </fill>
    <fill>
      <patternFill patternType="solid">
        <fgColor rgb="FF668AA6"/>
        <bgColor indexed="64"/>
      </patternFill>
    </fill>
    <fill>
      <patternFill patternType="solid">
        <fgColor rgb="FFDAD8BC"/>
        <bgColor indexed="64"/>
      </patternFill>
    </fill>
    <fill>
      <patternFill patternType="solid">
        <fgColor rgb="FF002060"/>
        <bgColor indexed="64"/>
      </patternFill>
    </fill>
    <fill>
      <patternFill patternType="solid">
        <fgColor theme="0" tint="-0.14999847407452621"/>
        <bgColor indexed="64"/>
      </patternFill>
    </fill>
    <fill>
      <patternFill patternType="solid">
        <fgColor rgb="FFC07E8C"/>
        <bgColor indexed="64"/>
      </patternFill>
    </fill>
    <fill>
      <patternFill patternType="solid">
        <fgColor rgb="FF85C190"/>
        <bgColor indexed="64"/>
      </patternFill>
    </fill>
    <fill>
      <patternFill patternType="solid">
        <fgColor rgb="FFD3D7B1"/>
        <bgColor indexed="64"/>
      </patternFill>
    </fill>
  </fills>
  <borders count="93">
    <border>
      <left/>
      <right/>
      <top/>
      <bottom/>
      <diagonal/>
    </border>
    <border>
      <left style="thin">
        <color auto="1"/>
      </left>
      <right style="thin">
        <color auto="1"/>
      </right>
      <top style="thin">
        <color auto="1"/>
      </top>
      <bottom style="thin">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right style="medium">
        <color indexed="64"/>
      </right>
      <top style="medium">
        <color indexed="64"/>
      </top>
      <bottom style="medium">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style="medium">
        <color auto="1"/>
      </left>
      <right/>
      <top/>
      <bottom style="medium">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rgb="FFD6D9B5"/>
      </left>
      <right style="medium">
        <color rgb="FFD6D9B5"/>
      </right>
      <top style="medium">
        <color rgb="FFD6D9B5"/>
      </top>
      <bottom style="medium">
        <color rgb="FFD6D9B5"/>
      </bottom>
      <diagonal/>
    </border>
    <border>
      <left style="medium">
        <color theme="0" tint="-0.34998626667073579"/>
      </left>
      <right/>
      <top style="medium">
        <color rgb="FFD6D9B5"/>
      </top>
      <bottom style="medium">
        <color rgb="FFD6D9B5"/>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auto="1"/>
      </top>
      <bottom/>
      <diagonal/>
    </border>
    <border>
      <left/>
      <right/>
      <top style="medium">
        <color indexed="64"/>
      </top>
      <bottom style="medium">
        <color indexed="64"/>
      </bottom>
      <diagonal/>
    </border>
    <border>
      <left style="medium">
        <color auto="1"/>
      </left>
      <right/>
      <top/>
      <bottom/>
      <diagonal/>
    </border>
    <border>
      <left style="thin">
        <color auto="1"/>
      </left>
      <right/>
      <top style="thin">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thin">
        <color auto="1"/>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medium">
        <color auto="1"/>
      </left>
      <right/>
      <top style="thin">
        <color auto="1"/>
      </top>
      <bottom style="thin">
        <color auto="1"/>
      </bottom>
      <diagonal/>
    </border>
    <border>
      <left style="medium">
        <color auto="1"/>
      </left>
      <right style="thin">
        <color auto="1"/>
      </right>
      <top/>
      <bottom style="thin">
        <color auto="1"/>
      </bottom>
      <diagonal/>
    </border>
    <border>
      <left style="thick">
        <color theme="0" tint="-0.34998626667073579"/>
      </left>
      <right style="thick">
        <color theme="0" tint="-0.34998626667073579"/>
      </right>
      <top style="thick">
        <color theme="0" tint="-0.34998626667073579"/>
      </top>
      <bottom style="thick">
        <color theme="0" tint="-0.34998626667073579"/>
      </bottom>
      <diagonal/>
    </border>
    <border>
      <left style="thick">
        <color theme="0" tint="-0.34998626667073579"/>
      </left>
      <right/>
      <top/>
      <bottom style="thick">
        <color theme="0" tint="-0.34998626667073579"/>
      </bottom>
      <diagonal/>
    </border>
    <border>
      <left/>
      <right/>
      <top/>
      <bottom style="thick">
        <color theme="0" tint="-0.34998626667073579"/>
      </bottom>
      <diagonal/>
    </border>
    <border>
      <left/>
      <right style="thick">
        <color theme="0" tint="-0.34998626667073579"/>
      </right>
      <top/>
      <bottom style="thick">
        <color theme="0" tint="-0.34998626667073579"/>
      </bottom>
      <diagonal/>
    </border>
    <border>
      <left style="thick">
        <color theme="0" tint="-0.34998626667073579"/>
      </left>
      <right/>
      <top style="thick">
        <color theme="0" tint="-0.34998626667073579"/>
      </top>
      <bottom style="thick">
        <color theme="0" tint="-0.34998626667073579"/>
      </bottom>
      <diagonal/>
    </border>
    <border>
      <left/>
      <right/>
      <top style="thick">
        <color theme="0" tint="-0.34998626667073579"/>
      </top>
      <bottom style="thick">
        <color theme="0" tint="-0.34998626667073579"/>
      </bottom>
      <diagonal/>
    </border>
    <border>
      <left/>
      <right style="thick">
        <color theme="0" tint="-0.34998626667073579"/>
      </right>
      <top style="thick">
        <color theme="0" tint="-0.34998626667073579"/>
      </top>
      <bottom style="thick">
        <color theme="0" tint="-0.34998626667073579"/>
      </bottom>
      <diagonal/>
    </border>
    <border>
      <left/>
      <right style="medium">
        <color theme="0" tint="-0.34998626667073579"/>
      </right>
      <top/>
      <bottom/>
      <diagonal/>
    </border>
    <border>
      <left/>
      <right style="medium">
        <color auto="1"/>
      </right>
      <top style="thin">
        <color indexed="64"/>
      </top>
      <bottom style="thin">
        <color auto="1"/>
      </bottom>
      <diagonal/>
    </border>
    <border>
      <left/>
      <right style="medium">
        <color auto="1"/>
      </right>
      <top/>
      <bottom style="thin">
        <color auto="1"/>
      </bottom>
      <diagonal/>
    </border>
    <border>
      <left style="thin">
        <color auto="1"/>
      </left>
      <right/>
      <top style="thin">
        <color auto="1"/>
      </top>
      <bottom style="medium">
        <color auto="1"/>
      </bottom>
      <diagonal/>
    </border>
    <border>
      <left/>
      <right/>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thin">
        <color auto="1"/>
      </bottom>
      <diagonal/>
    </border>
    <border>
      <left/>
      <right style="medium">
        <color indexed="64"/>
      </right>
      <top/>
      <bottom/>
      <diagonal/>
    </border>
    <border>
      <left/>
      <right style="medium">
        <color auto="1"/>
      </right>
      <top style="thin">
        <color indexed="64"/>
      </top>
      <bottom/>
      <diagonal/>
    </border>
    <border>
      <left style="medium">
        <color indexed="64"/>
      </left>
      <right style="medium">
        <color indexed="64"/>
      </right>
      <top style="thin">
        <color auto="1"/>
      </top>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medium">
        <color indexed="64"/>
      </right>
      <top/>
      <bottom/>
      <diagonal/>
    </border>
    <border>
      <left style="medium">
        <color auto="1"/>
      </left>
      <right/>
      <top style="dashDot">
        <color auto="1"/>
      </top>
      <bottom style="medium">
        <color auto="1"/>
      </bottom>
      <diagonal/>
    </border>
    <border>
      <left/>
      <right/>
      <top style="dashDot">
        <color auto="1"/>
      </top>
      <bottom style="medium">
        <color auto="1"/>
      </bottom>
      <diagonal/>
    </border>
    <border>
      <left/>
      <right style="medium">
        <color auto="1"/>
      </right>
      <top style="dashDot">
        <color auto="1"/>
      </top>
      <bottom style="medium">
        <color auto="1"/>
      </bottom>
      <diagonal/>
    </border>
    <border>
      <left/>
      <right style="thin">
        <color auto="1"/>
      </right>
      <top style="dashDot">
        <color auto="1"/>
      </top>
      <bottom style="medium">
        <color auto="1"/>
      </bottom>
      <diagonal/>
    </border>
    <border>
      <left style="thin">
        <color auto="1"/>
      </left>
      <right style="thin">
        <color auto="1"/>
      </right>
      <top style="dashDot">
        <color auto="1"/>
      </top>
      <bottom style="medium">
        <color auto="1"/>
      </bottom>
      <diagonal/>
    </border>
    <border>
      <left style="thin">
        <color auto="1"/>
      </left>
      <right/>
      <top style="dashDot">
        <color auto="1"/>
      </top>
      <bottom style="medium">
        <color auto="1"/>
      </bottom>
      <diagonal/>
    </border>
    <border>
      <left style="thin">
        <color auto="1"/>
      </left>
      <right style="medium">
        <color auto="1"/>
      </right>
      <top style="dashDot">
        <color auto="1"/>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medium">
        <color auto="1"/>
      </left>
      <right style="thin">
        <color auto="1"/>
      </right>
      <top/>
      <bottom/>
      <diagonal/>
    </border>
    <border>
      <left style="medium">
        <color auto="1"/>
      </left>
      <right/>
      <top style="dashDotDot">
        <color auto="1"/>
      </top>
      <bottom style="medium">
        <color auto="1"/>
      </bottom>
      <diagonal/>
    </border>
    <border>
      <left/>
      <right/>
      <top style="dashDotDot">
        <color auto="1"/>
      </top>
      <bottom style="medium">
        <color auto="1"/>
      </bottom>
      <diagonal/>
    </border>
    <border>
      <left/>
      <right style="medium">
        <color auto="1"/>
      </right>
      <top style="dashDotDot">
        <color auto="1"/>
      </top>
      <bottom style="medium">
        <color auto="1"/>
      </bottom>
      <diagonal/>
    </border>
    <border>
      <left/>
      <right style="thin">
        <color auto="1"/>
      </right>
      <top style="dashDotDot">
        <color auto="1"/>
      </top>
      <bottom style="medium">
        <color auto="1"/>
      </bottom>
      <diagonal/>
    </border>
    <border>
      <left style="thin">
        <color auto="1"/>
      </left>
      <right style="thin">
        <color auto="1"/>
      </right>
      <top style="dashDotDot">
        <color auto="1"/>
      </top>
      <bottom style="medium">
        <color auto="1"/>
      </bottom>
      <diagonal/>
    </border>
    <border>
      <left style="thin">
        <color auto="1"/>
      </left>
      <right/>
      <top style="dashDotDot">
        <color auto="1"/>
      </top>
      <bottom style="medium">
        <color auto="1"/>
      </bottom>
      <diagonal/>
    </border>
    <border>
      <left style="thin">
        <color auto="1"/>
      </left>
      <right style="medium">
        <color auto="1"/>
      </right>
      <top style="dashDotDot">
        <color auto="1"/>
      </top>
      <bottom style="medium">
        <color auto="1"/>
      </bottom>
      <diagonal/>
    </border>
    <border>
      <left/>
      <right style="medium">
        <color rgb="FFC07E8C"/>
      </right>
      <top style="medium">
        <color rgb="FFC07E8C"/>
      </top>
      <bottom style="medium">
        <color rgb="FFC07E8C"/>
      </bottom>
      <diagonal/>
    </border>
    <border>
      <left style="medium">
        <color rgb="FFD6D9B5"/>
      </left>
      <right style="medium">
        <color rgb="FFC07E8C"/>
      </right>
      <top style="medium">
        <color rgb="FFC07E8C"/>
      </top>
      <bottom style="medium">
        <color rgb="FFC07E8C"/>
      </bottom>
      <diagonal/>
    </border>
    <border>
      <left style="medium">
        <color rgb="FFC07E8C"/>
      </left>
      <right style="medium">
        <color rgb="FF85C190"/>
      </right>
      <top style="medium">
        <color rgb="FF85C190"/>
      </top>
      <bottom style="medium">
        <color rgb="FF85C190"/>
      </bottom>
      <diagonal/>
    </border>
    <border>
      <left style="thin">
        <color auto="1"/>
      </left>
      <right/>
      <top/>
      <bottom style="thin">
        <color auto="1"/>
      </bottom>
      <diagonal/>
    </border>
    <border>
      <left style="thin">
        <color indexed="64"/>
      </left>
      <right style="medium">
        <color indexed="64"/>
      </right>
      <top style="thin">
        <color auto="1"/>
      </top>
      <bottom style="thin">
        <color auto="1"/>
      </bottom>
      <diagonal/>
    </border>
    <border>
      <left style="thin">
        <color indexed="64"/>
      </left>
      <right style="medium">
        <color indexed="64"/>
      </right>
      <top style="medium">
        <color auto="1"/>
      </top>
      <bottom style="dashDot">
        <color auto="1"/>
      </bottom>
      <diagonal/>
    </border>
    <border>
      <left style="thin">
        <color auto="1"/>
      </left>
      <right/>
      <top/>
      <bottom style="medium">
        <color auto="1"/>
      </bottom>
      <diagonal/>
    </border>
    <border>
      <left style="thin">
        <color indexed="64"/>
      </left>
      <right style="medium">
        <color auto="1"/>
      </right>
      <top/>
      <bottom style="medium">
        <color auto="1"/>
      </bottom>
      <diagonal/>
    </border>
  </borders>
  <cellStyleXfs count="1">
    <xf numFmtId="0" fontId="0" fillId="0" borderId="0"/>
  </cellStyleXfs>
  <cellXfs count="379">
    <xf numFmtId="0" fontId="0" fillId="0" borderId="0" xfId="0"/>
    <xf numFmtId="0" fontId="0" fillId="0" borderId="0" xfId="0" applyFill="1" applyAlignment="1" applyProtection="1"/>
    <xf numFmtId="0" fontId="0" fillId="0" borderId="0" xfId="0" applyProtection="1"/>
    <xf numFmtId="0" fontId="10" fillId="0" borderId="0" xfId="0" applyFont="1" applyFill="1" applyAlignment="1" applyProtection="1"/>
    <xf numFmtId="0" fontId="0" fillId="0" borderId="0" xfId="0" applyFill="1" applyProtection="1"/>
    <xf numFmtId="0" fontId="0" fillId="0" borderId="0" xfId="0" applyFill="1" applyAlignment="1" applyProtection="1">
      <alignment vertical="center"/>
    </xf>
    <xf numFmtId="0" fontId="0" fillId="0" borderId="0" xfId="0" applyFill="1" applyAlignment="1" applyProtection="1">
      <alignment horizontal="left" wrapText="1" indent="1"/>
    </xf>
    <xf numFmtId="0" fontId="0" fillId="0" borderId="0" xfId="0" applyFill="1" applyAlignment="1" applyProtection="1">
      <alignment horizontal="left" indent="1"/>
    </xf>
    <xf numFmtId="0" fontId="0" fillId="0" borderId="0" xfId="0" applyAlignment="1" applyProtection="1">
      <alignment horizontal="center"/>
    </xf>
    <xf numFmtId="0" fontId="9" fillId="0" borderId="0" xfId="0" applyFont="1" applyAlignment="1" applyProtection="1">
      <alignment vertical="center"/>
    </xf>
    <xf numFmtId="0" fontId="2" fillId="0" borderId="0" xfId="0" applyFont="1" applyAlignment="1" applyProtection="1">
      <alignment vertical="center"/>
    </xf>
    <xf numFmtId="0" fontId="0" fillId="0" borderId="0" xfId="0" applyAlignment="1" applyProtection="1">
      <alignment vertical="center"/>
    </xf>
    <xf numFmtId="0" fontId="1" fillId="2" borderId="0" xfId="0" applyFont="1" applyFill="1" applyBorder="1" applyAlignment="1" applyProtection="1">
      <alignment horizontal="center" vertical="center" wrapText="1"/>
    </xf>
    <xf numFmtId="0" fontId="0" fillId="0" borderId="0" xfId="0" applyAlignment="1" applyProtection="1">
      <alignment vertical="center" wrapText="1"/>
    </xf>
    <xf numFmtId="0" fontId="0" fillId="2" borderId="0" xfId="0" applyFill="1" applyBorder="1" applyProtection="1"/>
    <xf numFmtId="0" fontId="0" fillId="2" borderId="0" xfId="0" applyFill="1" applyBorder="1" applyAlignment="1" applyProtection="1">
      <alignment horizontal="center" vertical="center" wrapText="1"/>
    </xf>
    <xf numFmtId="164" fontId="0" fillId="2" borderId="0" xfId="0" applyNumberFormat="1" applyFill="1" applyBorder="1" applyAlignment="1" applyProtection="1">
      <alignment horizontal="center" vertical="center" wrapText="1"/>
    </xf>
    <xf numFmtId="164" fontId="1" fillId="2" borderId="0" xfId="0" quotePrefix="1" applyNumberFormat="1" applyFont="1" applyFill="1" applyBorder="1" applyAlignment="1" applyProtection="1">
      <alignment horizontal="center" vertical="center" wrapText="1"/>
    </xf>
    <xf numFmtId="0" fontId="0" fillId="2" borderId="0" xfId="0" applyFill="1" applyBorder="1" applyAlignment="1" applyProtection="1">
      <alignment horizontal="center" vertical="center"/>
    </xf>
    <xf numFmtId="0" fontId="4" fillId="2" borderId="0" xfId="0" applyFont="1" applyFill="1" applyBorder="1" applyAlignment="1" applyProtection="1">
      <alignment horizontal="center" vertical="center" wrapText="1"/>
    </xf>
    <xf numFmtId="0" fontId="4" fillId="0" borderId="0" xfId="0" applyFont="1" applyAlignment="1" applyProtection="1">
      <alignment vertical="center"/>
    </xf>
    <xf numFmtId="0" fontId="11" fillId="0" borderId="0" xfId="0" applyFont="1" applyFill="1" applyAlignment="1" applyProtection="1"/>
    <xf numFmtId="0" fontId="8" fillId="0" borderId="0" xfId="0" applyFont="1" applyFill="1" applyAlignment="1" applyProtection="1"/>
    <xf numFmtId="0" fontId="0" fillId="0" borderId="0" xfId="0" applyAlignment="1" applyProtection="1">
      <alignment horizontal="right"/>
    </xf>
    <xf numFmtId="0" fontId="18" fillId="0" borderId="0" xfId="0" applyFont="1" applyFill="1" applyAlignment="1" applyProtection="1">
      <alignment vertical="top"/>
    </xf>
    <xf numFmtId="0" fontId="18" fillId="0" borderId="0" xfId="0" applyFont="1" applyFill="1" applyAlignment="1" applyProtection="1"/>
    <xf numFmtId="0" fontId="19" fillId="4" borderId="26" xfId="0" applyFont="1" applyFill="1" applyBorder="1" applyAlignment="1" applyProtection="1">
      <alignment vertical="center"/>
    </xf>
    <xf numFmtId="0" fontId="16" fillId="0" borderId="0" xfId="0" applyFont="1" applyFill="1" applyProtection="1"/>
    <xf numFmtId="0" fontId="24" fillId="4" borderId="24" xfId="0" applyFont="1" applyFill="1" applyBorder="1" applyAlignment="1" applyProtection="1">
      <alignment horizontal="center" vertical="center"/>
    </xf>
    <xf numFmtId="0" fontId="16" fillId="0" borderId="0" xfId="0" applyFont="1" applyFill="1" applyAlignment="1" applyProtection="1">
      <alignment vertical="center"/>
    </xf>
    <xf numFmtId="0" fontId="16" fillId="0" borderId="26" xfId="0" applyFont="1" applyFill="1" applyBorder="1" applyAlignment="1" applyProtection="1">
      <alignment vertical="center"/>
    </xf>
    <xf numFmtId="0" fontId="16" fillId="0" borderId="27" xfId="0" applyFont="1" applyFill="1" applyBorder="1" applyAlignment="1" applyProtection="1">
      <alignment vertical="center"/>
    </xf>
    <xf numFmtId="0" fontId="16" fillId="0" borderId="28" xfId="0" applyFont="1" applyFill="1" applyBorder="1" applyAlignment="1" applyProtection="1">
      <alignment vertical="center"/>
    </xf>
    <xf numFmtId="0" fontId="22" fillId="0" borderId="0" xfId="0" applyFont="1" applyFill="1" applyAlignment="1" applyProtection="1">
      <alignment vertical="center"/>
    </xf>
    <xf numFmtId="0" fontId="16" fillId="0" borderId="0" xfId="0" applyFont="1" applyFill="1" applyAlignment="1" applyProtection="1"/>
    <xf numFmtId="0" fontId="28" fillId="0" borderId="0" xfId="0" applyFont="1" applyFill="1" applyAlignment="1" applyProtection="1">
      <alignment vertical="center"/>
    </xf>
    <xf numFmtId="0" fontId="29" fillId="0" borderId="0" xfId="0" applyFont="1" applyFill="1" applyAlignment="1" applyProtection="1">
      <alignment vertical="center"/>
    </xf>
    <xf numFmtId="0" fontId="6" fillId="0" borderId="0" xfId="0" applyFont="1" applyFill="1" applyBorder="1" applyAlignment="1" applyProtection="1">
      <alignment horizontal="left" vertical="center" wrapText="1"/>
    </xf>
    <xf numFmtId="0" fontId="21" fillId="0" borderId="0" xfId="0" applyFont="1" applyFill="1" applyBorder="1" applyAlignment="1" applyProtection="1">
      <alignment horizontal="left" vertical="top" wrapText="1"/>
    </xf>
    <xf numFmtId="0" fontId="16" fillId="0" borderId="0" xfId="0" applyFont="1" applyFill="1" applyBorder="1" applyProtection="1"/>
    <xf numFmtId="0" fontId="28" fillId="0" borderId="0" xfId="0" applyFont="1" applyFill="1" applyBorder="1" applyAlignment="1" applyProtection="1">
      <alignment vertical="center"/>
    </xf>
    <xf numFmtId="0" fontId="32" fillId="0" borderId="0" xfId="0" applyFont="1" applyFill="1" applyBorder="1" applyAlignment="1" applyProtection="1">
      <alignment vertical="center" wrapText="1"/>
    </xf>
    <xf numFmtId="0" fontId="16" fillId="0" borderId="0" xfId="0" applyFont="1" applyFill="1" applyAlignment="1" applyProtection="1">
      <alignment horizontal="left" wrapText="1" indent="1"/>
    </xf>
    <xf numFmtId="0" fontId="33" fillId="0" borderId="0" xfId="0" applyFont="1" applyFill="1" applyBorder="1" applyAlignment="1" applyProtection="1">
      <alignment vertical="center" wrapText="1"/>
    </xf>
    <xf numFmtId="0" fontId="16" fillId="0" borderId="0" xfId="0" applyFont="1" applyFill="1" applyAlignment="1" applyProtection="1">
      <alignment horizontal="left" indent="1"/>
    </xf>
    <xf numFmtId="0" fontId="33" fillId="0" borderId="0" xfId="0" applyFont="1" applyFill="1" applyBorder="1" applyAlignment="1" applyProtection="1">
      <alignment vertical="center"/>
    </xf>
    <xf numFmtId="0" fontId="39" fillId="5" borderId="24" xfId="0" applyFont="1" applyFill="1" applyBorder="1" applyAlignment="1" applyProtection="1">
      <alignment vertical="center"/>
    </xf>
    <xf numFmtId="0" fontId="18" fillId="0" borderId="0" xfId="0" applyFont="1" applyFill="1" applyAlignment="1" applyProtection="1">
      <alignment vertical="center"/>
    </xf>
    <xf numFmtId="0" fontId="6" fillId="0" borderId="0" xfId="0" applyFont="1" applyFill="1" applyBorder="1" applyAlignment="1" applyProtection="1">
      <alignment vertical="center" wrapText="1"/>
    </xf>
    <xf numFmtId="0" fontId="15" fillId="0" borderId="24" xfId="0" applyFont="1" applyFill="1" applyBorder="1" applyAlignment="1" applyProtection="1">
      <alignment horizontal="center" vertical="center"/>
      <protection locked="0"/>
    </xf>
    <xf numFmtId="0" fontId="25" fillId="4" borderId="24" xfId="0" applyFont="1" applyFill="1" applyBorder="1" applyAlignment="1" applyProtection="1">
      <alignment horizontal="center" vertical="center"/>
    </xf>
    <xf numFmtId="0" fontId="0" fillId="0" borderId="0" xfId="0" applyBorder="1" applyProtection="1"/>
    <xf numFmtId="0" fontId="41" fillId="0" borderId="0" xfId="0" applyFont="1" applyFill="1" applyBorder="1" applyAlignment="1" applyProtection="1">
      <alignment horizontal="center"/>
    </xf>
    <xf numFmtId="0" fontId="13" fillId="2" borderId="0" xfId="0" applyFont="1" applyFill="1" applyBorder="1" applyAlignment="1" applyProtection="1">
      <alignment horizontal="center" vertical="center" wrapText="1"/>
    </xf>
    <xf numFmtId="0" fontId="7" fillId="2" borderId="0" xfId="0" applyFont="1" applyFill="1" applyBorder="1" applyAlignment="1" applyProtection="1">
      <alignment horizontal="center" vertical="center" wrapText="1"/>
    </xf>
    <xf numFmtId="0" fontId="7" fillId="0" borderId="0" xfId="0" applyFont="1" applyBorder="1" applyAlignment="1" applyProtection="1">
      <alignment horizontal="center" vertical="center" wrapText="1"/>
    </xf>
    <xf numFmtId="0" fontId="43" fillId="0" borderId="0" xfId="0" applyFont="1" applyAlignment="1" applyProtection="1">
      <alignment vertical="center" wrapText="1"/>
    </xf>
    <xf numFmtId="0" fontId="5" fillId="0" borderId="0" xfId="0" applyFont="1" applyAlignment="1" applyProtection="1">
      <alignment vertical="center" wrapText="1"/>
    </xf>
    <xf numFmtId="0" fontId="3" fillId="0" borderId="0" xfId="0" applyFont="1" applyAlignment="1" applyProtection="1">
      <alignment vertical="center" wrapText="1"/>
    </xf>
    <xf numFmtId="0" fontId="4" fillId="0" borderId="0" xfId="0" applyFont="1" applyAlignment="1" applyProtection="1">
      <alignment vertical="center" wrapText="1"/>
    </xf>
    <xf numFmtId="0" fontId="46" fillId="0" borderId="0" xfId="0" applyFont="1" applyAlignment="1" applyProtection="1">
      <alignment horizontal="left" vertical="center" wrapText="1"/>
    </xf>
    <xf numFmtId="0" fontId="45" fillId="0" borderId="0" xfId="0" applyFont="1" applyAlignment="1" applyProtection="1">
      <alignment vertical="center" wrapText="1"/>
    </xf>
    <xf numFmtId="164" fontId="12" fillId="6" borderId="14" xfId="0" applyNumberFormat="1" applyFont="1" applyFill="1" applyBorder="1" applyAlignment="1" applyProtection="1">
      <alignment horizontal="center" vertical="center" wrapText="1"/>
    </xf>
    <xf numFmtId="0" fontId="44" fillId="2" borderId="17" xfId="0" applyFont="1" applyFill="1" applyBorder="1" applyAlignment="1" applyProtection="1">
      <alignment horizontal="center" vertical="center" wrapText="1"/>
    </xf>
    <xf numFmtId="0" fontId="42" fillId="0" borderId="0" xfId="0" applyFont="1" applyFill="1" applyBorder="1" applyAlignment="1" applyProtection="1">
      <alignment horizontal="left" vertical="center"/>
    </xf>
    <xf numFmtId="15" fontId="42" fillId="0" borderId="0" xfId="0" applyNumberFormat="1" applyFont="1" applyFill="1" applyBorder="1" applyAlignment="1" applyProtection="1">
      <alignment horizontal="left" vertical="center"/>
    </xf>
    <xf numFmtId="0" fontId="17" fillId="0" borderId="39" xfId="0" applyFont="1" applyBorder="1" applyProtection="1"/>
    <xf numFmtId="0" fontId="17" fillId="0" borderId="10" xfId="0" applyFont="1" applyBorder="1" applyAlignment="1" applyProtection="1">
      <alignment horizontal="left" vertical="center" wrapText="1"/>
    </xf>
    <xf numFmtId="0" fontId="17" fillId="0" borderId="55" xfId="0" applyFont="1" applyBorder="1" applyProtection="1"/>
    <xf numFmtId="0" fontId="17" fillId="0" borderId="51" xfId="0" applyFont="1" applyBorder="1" applyAlignment="1" applyProtection="1">
      <alignment horizontal="left" vertical="center" wrapText="1"/>
    </xf>
    <xf numFmtId="0" fontId="17" fillId="0" borderId="56" xfId="0" applyFont="1" applyBorder="1" applyProtection="1"/>
    <xf numFmtId="0" fontId="17" fillId="0" borderId="52" xfId="0" applyFont="1" applyBorder="1" applyAlignment="1" applyProtection="1">
      <alignment horizontal="left" vertical="center" wrapText="1"/>
    </xf>
    <xf numFmtId="0" fontId="17" fillId="0" borderId="40" xfId="0" applyFont="1" applyBorder="1" applyProtection="1"/>
    <xf numFmtId="0" fontId="17" fillId="0" borderId="12" xfId="0" applyFont="1" applyBorder="1" applyAlignment="1" applyProtection="1">
      <alignment horizontal="left" vertical="center" wrapText="1"/>
    </xf>
    <xf numFmtId="0" fontId="17" fillId="0" borderId="59" xfId="0" applyFont="1" applyBorder="1" applyProtection="1"/>
    <xf numFmtId="0" fontId="17" fillId="0" borderId="58" xfId="0" applyFont="1" applyBorder="1" applyAlignment="1" applyProtection="1">
      <alignment horizontal="left" vertical="center" wrapText="1"/>
    </xf>
    <xf numFmtId="0" fontId="41" fillId="2" borderId="0" xfId="0" applyFont="1" applyFill="1" applyAlignment="1" applyProtection="1">
      <alignment horizontal="left" vertical="center"/>
    </xf>
    <xf numFmtId="164" fontId="12" fillId="6" borderId="18" xfId="0" applyNumberFormat="1" applyFont="1" applyFill="1" applyBorder="1" applyAlignment="1" applyProtection="1">
      <alignment horizontal="center" vertical="center" wrapText="1"/>
    </xf>
    <xf numFmtId="0" fontId="47" fillId="2" borderId="0" xfId="0" applyFont="1" applyFill="1" applyBorder="1" applyAlignment="1" applyProtection="1">
      <alignment horizontal="center" vertical="center"/>
    </xf>
    <xf numFmtId="0" fontId="52" fillId="0" borderId="0" xfId="0" applyFont="1" applyProtection="1"/>
    <xf numFmtId="0" fontId="50" fillId="0" borderId="0" xfId="0" applyFont="1" applyFill="1" applyBorder="1" applyAlignment="1" applyProtection="1">
      <alignment horizontal="left" vertical="center"/>
    </xf>
    <xf numFmtId="0" fontId="50" fillId="0" borderId="0" xfId="0" applyFont="1" applyFill="1" applyBorder="1" applyAlignment="1" applyProtection="1">
      <alignment horizontal="left"/>
    </xf>
    <xf numFmtId="0" fontId="55" fillId="0" borderId="0" xfId="0" applyFont="1" applyBorder="1" applyAlignment="1" applyProtection="1">
      <alignment vertical="center"/>
    </xf>
    <xf numFmtId="0" fontId="54" fillId="0" borderId="0" xfId="0" applyFont="1" applyAlignment="1" applyProtection="1">
      <alignment horizontal="right"/>
    </xf>
    <xf numFmtId="0" fontId="54" fillId="0" borderId="0" xfId="0" applyFont="1" applyProtection="1"/>
    <xf numFmtId="0" fontId="58" fillId="0" borderId="0" xfId="0" applyFont="1" applyFill="1" applyBorder="1" applyAlignment="1" applyProtection="1">
      <alignment horizontal="left" vertical="center"/>
    </xf>
    <xf numFmtId="0" fontId="59" fillId="0" borderId="0" xfId="0" applyFont="1" applyProtection="1"/>
    <xf numFmtId="0" fontId="60" fillId="0" borderId="0" xfId="0" applyFont="1" applyAlignment="1" applyProtection="1">
      <alignment vertical="center"/>
    </xf>
    <xf numFmtId="0" fontId="17" fillId="0" borderId="4" xfId="0" applyFont="1" applyBorder="1" applyProtection="1"/>
    <xf numFmtId="0" fontId="17" fillId="0" borderId="57" xfId="0" applyFont="1" applyBorder="1" applyAlignment="1" applyProtection="1">
      <alignment horizontal="left" vertical="center" wrapText="1"/>
    </xf>
    <xf numFmtId="0" fontId="14" fillId="7" borderId="0" xfId="0" applyFont="1" applyFill="1" applyBorder="1" applyAlignment="1" applyProtection="1">
      <alignment horizontal="center" vertical="center" wrapText="1"/>
    </xf>
    <xf numFmtId="0" fontId="44" fillId="7" borderId="0" xfId="0" applyFont="1" applyFill="1" applyBorder="1" applyAlignment="1" applyProtection="1">
      <alignment horizontal="center" vertical="center" wrapText="1"/>
    </xf>
    <xf numFmtId="0" fontId="41" fillId="2" borderId="0" xfId="0" applyFont="1" applyFill="1" applyAlignment="1" applyProtection="1">
      <alignment horizontal="left" vertical="center"/>
    </xf>
    <xf numFmtId="0" fontId="44" fillId="2" borderId="0" xfId="0" applyFont="1" applyFill="1" applyBorder="1" applyAlignment="1" applyProtection="1">
      <alignment horizontal="center" vertical="center"/>
    </xf>
    <xf numFmtId="164" fontId="44" fillId="2" borderId="0" xfId="0" quotePrefix="1" applyNumberFormat="1" applyFont="1" applyFill="1" applyBorder="1" applyAlignment="1" applyProtection="1">
      <alignment horizontal="center" vertical="center" wrapText="1"/>
    </xf>
    <xf numFmtId="164" fontId="17" fillId="2" borderId="0" xfId="0" applyNumberFormat="1" applyFont="1" applyFill="1" applyBorder="1" applyAlignment="1" applyProtection="1">
      <alignment horizontal="center" vertical="center"/>
    </xf>
    <xf numFmtId="2" fontId="17" fillId="2" borderId="0" xfId="0" applyNumberFormat="1" applyFont="1" applyFill="1" applyBorder="1" applyAlignment="1" applyProtection="1">
      <alignment horizontal="center" vertical="center"/>
    </xf>
    <xf numFmtId="0" fontId="0" fillId="2" borderId="0" xfId="0" applyFill="1" applyProtection="1"/>
    <xf numFmtId="0" fontId="54" fillId="2" borderId="0" xfId="0" applyFont="1" applyFill="1" applyBorder="1" applyAlignment="1" applyProtection="1">
      <alignment horizontal="center" vertical="center"/>
    </xf>
    <xf numFmtId="0" fontId="0" fillId="0" borderId="0" xfId="0" applyBorder="1" applyAlignment="1" applyProtection="1">
      <alignment horizontal="center" vertical="center" wrapText="1"/>
    </xf>
    <xf numFmtId="0" fontId="41" fillId="2" borderId="0" xfId="0" applyFont="1" applyFill="1" applyAlignment="1" applyProtection="1">
      <alignment horizontal="left" vertical="center"/>
    </xf>
    <xf numFmtId="0" fontId="0" fillId="0" borderId="54" xfId="0" applyBorder="1" applyAlignment="1" applyProtection="1">
      <alignment horizontal="center" vertical="center" wrapText="1"/>
    </xf>
    <xf numFmtId="164" fontId="12" fillId="6" borderId="23" xfId="0" applyNumberFormat="1" applyFont="1" applyFill="1" applyBorder="1" applyAlignment="1" applyProtection="1">
      <alignment horizontal="center" vertical="center" wrapText="1"/>
    </xf>
    <xf numFmtId="164" fontId="12" fillId="6" borderId="22" xfId="0" applyNumberFormat="1" applyFont="1" applyFill="1" applyBorder="1" applyAlignment="1" applyProtection="1">
      <alignment horizontal="center" vertical="center" wrapText="1"/>
    </xf>
    <xf numFmtId="0" fontId="54" fillId="2" borderId="0" xfId="0" applyFont="1" applyFill="1" applyProtection="1"/>
    <xf numFmtId="1" fontId="17" fillId="9" borderId="64" xfId="0" quotePrefix="1" applyNumberFormat="1" applyFont="1" applyFill="1" applyBorder="1" applyAlignment="1" applyProtection="1">
      <alignment horizontal="center" vertical="center" wrapText="1"/>
    </xf>
    <xf numFmtId="164" fontId="17" fillId="9" borderId="64" xfId="0" quotePrefix="1" applyNumberFormat="1" applyFont="1" applyFill="1" applyBorder="1" applyAlignment="1" applyProtection="1">
      <alignment horizontal="center" vertical="center" wrapText="1"/>
    </xf>
    <xf numFmtId="164" fontId="17" fillId="9" borderId="69" xfId="0" quotePrefix="1" applyNumberFormat="1" applyFont="1" applyFill="1" applyBorder="1" applyAlignment="1" applyProtection="1">
      <alignment horizontal="center" vertical="center" wrapText="1"/>
    </xf>
    <xf numFmtId="164" fontId="17" fillId="9" borderId="70" xfId="0" quotePrefix="1" applyNumberFormat="1" applyFont="1" applyFill="1" applyBorder="1" applyAlignment="1" applyProtection="1">
      <alignment horizontal="center" vertical="center" wrapText="1"/>
    </xf>
    <xf numFmtId="2" fontId="17" fillId="9" borderId="70" xfId="0" quotePrefix="1" applyNumberFormat="1" applyFont="1" applyFill="1" applyBorder="1" applyAlignment="1" applyProtection="1">
      <alignment horizontal="center" vertical="center" wrapText="1"/>
    </xf>
    <xf numFmtId="2" fontId="17" fillId="9" borderId="71" xfId="0" quotePrefix="1" applyNumberFormat="1" applyFont="1" applyFill="1" applyBorder="1" applyAlignment="1" applyProtection="1">
      <alignment horizontal="center" vertical="center" wrapText="1"/>
    </xf>
    <xf numFmtId="2" fontId="17" fillId="9" borderId="72" xfId="0" quotePrefix="1" applyNumberFormat="1" applyFont="1" applyFill="1" applyBorder="1" applyAlignment="1" applyProtection="1">
      <alignment horizontal="center" vertical="center" wrapText="1"/>
    </xf>
    <xf numFmtId="1" fontId="17" fillId="9" borderId="60" xfId="0" quotePrefix="1" applyNumberFormat="1" applyFont="1" applyFill="1" applyBorder="1" applyAlignment="1" applyProtection="1">
      <alignment horizontal="center" vertical="center" wrapText="1"/>
    </xf>
    <xf numFmtId="164" fontId="17" fillId="9" borderId="69" xfId="0" applyNumberFormat="1" applyFont="1" applyFill="1" applyBorder="1" applyAlignment="1" applyProtection="1">
      <alignment horizontal="center" vertical="center"/>
    </xf>
    <xf numFmtId="164" fontId="17" fillId="9" borderId="70" xfId="0" applyNumberFormat="1" applyFont="1" applyFill="1" applyBorder="1" applyAlignment="1" applyProtection="1">
      <alignment horizontal="center" vertical="center"/>
    </xf>
    <xf numFmtId="164" fontId="17" fillId="9" borderId="64" xfId="0" applyNumberFormat="1" applyFont="1" applyFill="1" applyBorder="1" applyAlignment="1" applyProtection="1">
      <alignment horizontal="center" vertical="center"/>
    </xf>
    <xf numFmtId="2" fontId="17" fillId="9" borderId="64" xfId="0" applyNumberFormat="1" applyFont="1" applyFill="1" applyBorder="1" applyAlignment="1" applyProtection="1">
      <alignment horizontal="center" vertical="center"/>
    </xf>
    <xf numFmtId="164" fontId="17" fillId="9" borderId="71" xfId="0" applyNumberFormat="1" applyFont="1" applyFill="1" applyBorder="1" applyAlignment="1" applyProtection="1">
      <alignment horizontal="center" vertical="center"/>
    </xf>
    <xf numFmtId="164" fontId="17" fillId="9" borderId="72" xfId="0" applyNumberFormat="1" applyFont="1" applyFill="1" applyBorder="1" applyAlignment="1" applyProtection="1">
      <alignment horizontal="center" vertical="center"/>
    </xf>
    <xf numFmtId="164" fontId="17" fillId="9" borderId="60" xfId="0" applyNumberFormat="1" applyFont="1" applyFill="1" applyBorder="1" applyAlignment="1" applyProtection="1">
      <alignment horizontal="center" vertical="center"/>
    </xf>
    <xf numFmtId="2" fontId="17" fillId="9" borderId="60" xfId="0" applyNumberFormat="1" applyFont="1" applyFill="1" applyBorder="1" applyAlignment="1" applyProtection="1">
      <alignment horizontal="center" vertical="center"/>
    </xf>
    <xf numFmtId="2" fontId="17" fillId="9" borderId="76" xfId="0" applyNumberFormat="1" applyFont="1" applyFill="1" applyBorder="1" applyAlignment="1" applyProtection="1">
      <alignment horizontal="center" vertical="center"/>
    </xf>
    <xf numFmtId="2" fontId="17" fillId="9" borderId="74" xfId="0" applyNumberFormat="1" applyFont="1" applyFill="1" applyBorder="1" applyAlignment="1" applyProtection="1">
      <alignment horizontal="center" vertical="center"/>
    </xf>
    <xf numFmtId="1" fontId="17" fillId="9" borderId="64" xfId="0" applyNumberFormat="1" applyFont="1" applyFill="1" applyBorder="1" applyAlignment="1" applyProtection="1">
      <alignment horizontal="center" vertical="center" wrapText="1"/>
    </xf>
    <xf numFmtId="164" fontId="17" fillId="9" borderId="64" xfId="0" applyNumberFormat="1" applyFont="1" applyFill="1" applyBorder="1" applyAlignment="1" applyProtection="1">
      <alignment horizontal="center" vertical="center" wrapText="1"/>
    </xf>
    <xf numFmtId="2" fontId="17" fillId="9" borderId="70" xfId="0" applyNumberFormat="1" applyFont="1" applyFill="1" applyBorder="1" applyAlignment="1" applyProtection="1">
      <alignment horizontal="center" vertical="center"/>
    </xf>
    <xf numFmtId="0" fontId="1" fillId="9" borderId="70" xfId="0" applyFont="1" applyFill="1" applyBorder="1" applyAlignment="1" applyProtection="1">
      <alignment horizontal="center" vertical="center" wrapText="1"/>
    </xf>
    <xf numFmtId="0" fontId="0" fillId="9" borderId="70" xfId="0" applyFont="1" applyFill="1" applyBorder="1" applyProtection="1"/>
    <xf numFmtId="0" fontId="0" fillId="9" borderId="71" xfId="0" applyFont="1" applyFill="1" applyBorder="1" applyProtection="1"/>
    <xf numFmtId="0" fontId="0" fillId="9" borderId="72" xfId="0" applyFont="1" applyFill="1" applyBorder="1" applyProtection="1"/>
    <xf numFmtId="1" fontId="17" fillId="9" borderId="64" xfId="0" applyNumberFormat="1" applyFont="1" applyFill="1" applyBorder="1" applyAlignment="1" applyProtection="1">
      <alignment horizontal="center" vertical="center"/>
    </xf>
    <xf numFmtId="0" fontId="0" fillId="9" borderId="64" xfId="0" applyFont="1" applyFill="1" applyBorder="1" applyProtection="1"/>
    <xf numFmtId="0" fontId="1" fillId="9" borderId="64" xfId="0" applyFont="1" applyFill="1" applyBorder="1" applyAlignment="1" applyProtection="1">
      <alignment horizontal="center" vertical="center" wrapText="1"/>
    </xf>
    <xf numFmtId="0" fontId="0" fillId="9" borderId="62" xfId="0" applyFont="1" applyFill="1" applyBorder="1" applyProtection="1"/>
    <xf numFmtId="0" fontId="0" fillId="9" borderId="65" xfId="0" applyFont="1" applyFill="1" applyBorder="1" applyProtection="1"/>
    <xf numFmtId="164" fontId="17" fillId="9" borderId="75" xfId="0" applyNumberFormat="1" applyFont="1" applyFill="1" applyBorder="1" applyAlignment="1" applyProtection="1">
      <alignment horizontal="center" vertical="center"/>
    </xf>
    <xf numFmtId="164" fontId="17" fillId="9" borderId="76" xfId="0" applyNumberFormat="1" applyFont="1" applyFill="1" applyBorder="1" applyAlignment="1" applyProtection="1">
      <alignment horizontal="center" vertical="center"/>
    </xf>
    <xf numFmtId="164" fontId="17" fillId="9" borderId="74" xfId="0" applyNumberFormat="1" applyFont="1" applyFill="1" applyBorder="1" applyAlignment="1" applyProtection="1">
      <alignment horizontal="center" vertical="center"/>
    </xf>
    <xf numFmtId="164" fontId="17" fillId="9" borderId="81" xfId="0" applyNumberFormat="1" applyFont="1" applyFill="1" applyBorder="1" applyAlignment="1" applyProtection="1">
      <alignment horizontal="center" vertical="center"/>
    </xf>
    <xf numFmtId="164" fontId="17" fillId="9" borderId="82" xfId="0" applyNumberFormat="1" applyFont="1" applyFill="1" applyBorder="1" applyAlignment="1" applyProtection="1">
      <alignment horizontal="center" vertical="center"/>
    </xf>
    <xf numFmtId="164" fontId="17" fillId="9" borderId="83" xfId="0" applyNumberFormat="1" applyFont="1" applyFill="1" applyBorder="1" applyAlignment="1" applyProtection="1">
      <alignment horizontal="center" vertical="center"/>
    </xf>
    <xf numFmtId="164" fontId="17" fillId="9" borderId="84" xfId="0" applyNumberFormat="1" applyFont="1" applyFill="1" applyBorder="1" applyAlignment="1" applyProtection="1">
      <alignment horizontal="center" vertical="center"/>
    </xf>
    <xf numFmtId="2" fontId="17" fillId="9" borderId="71" xfId="0" applyNumberFormat="1" applyFont="1" applyFill="1" applyBorder="1" applyAlignment="1" applyProtection="1">
      <alignment horizontal="center" vertical="center"/>
    </xf>
    <xf numFmtId="2" fontId="17" fillId="9" borderId="72" xfId="0" applyNumberFormat="1" applyFont="1" applyFill="1" applyBorder="1" applyAlignment="1" applyProtection="1">
      <alignment horizontal="center" vertical="center"/>
    </xf>
    <xf numFmtId="1" fontId="17" fillId="9" borderId="60" xfId="0" applyNumberFormat="1" applyFont="1" applyFill="1" applyBorder="1" applyAlignment="1" applyProtection="1">
      <alignment horizontal="center" vertical="center"/>
    </xf>
    <xf numFmtId="0" fontId="44" fillId="2" borderId="18" xfId="0" applyFont="1" applyFill="1" applyBorder="1" applyAlignment="1" applyProtection="1">
      <alignment horizontal="center" vertical="center" wrapText="1"/>
    </xf>
    <xf numFmtId="0" fontId="12" fillId="6" borderId="13" xfId="0" applyFont="1" applyFill="1" applyBorder="1" applyAlignment="1" applyProtection="1">
      <alignment horizontal="center" vertical="center" wrapText="1"/>
    </xf>
    <xf numFmtId="0" fontId="12" fillId="6" borderId="15" xfId="0" applyFont="1" applyFill="1" applyBorder="1" applyAlignment="1" applyProtection="1">
      <alignment horizontal="center" vertical="center" wrapText="1"/>
    </xf>
    <xf numFmtId="0" fontId="12" fillId="6" borderId="17" xfId="0" applyFont="1" applyFill="1" applyBorder="1" applyAlignment="1" applyProtection="1">
      <alignment horizontal="center" vertical="center" wrapText="1"/>
    </xf>
    <xf numFmtId="0" fontId="15" fillId="10" borderId="85" xfId="0" applyFont="1" applyFill="1" applyBorder="1" applyAlignment="1" applyProtection="1">
      <alignment horizontal="center" vertical="center"/>
    </xf>
    <xf numFmtId="0" fontId="15" fillId="11" borderId="87" xfId="0" applyFont="1" applyFill="1" applyBorder="1" applyAlignment="1" applyProtection="1">
      <alignment horizontal="center" vertical="center"/>
    </xf>
    <xf numFmtId="0" fontId="15" fillId="12" borderId="30" xfId="0" applyFont="1" applyFill="1" applyBorder="1" applyAlignment="1" applyProtection="1">
      <alignment horizontal="center" vertical="center"/>
    </xf>
    <xf numFmtId="0" fontId="26" fillId="9" borderId="24" xfId="0" applyFont="1" applyFill="1" applyBorder="1" applyAlignment="1" applyProtection="1">
      <alignment horizontal="center" vertical="center"/>
    </xf>
    <xf numFmtId="0" fontId="27" fillId="9" borderId="24" xfId="0" applyFont="1" applyFill="1" applyBorder="1" applyAlignment="1" applyProtection="1">
      <alignment horizontal="center" vertical="center"/>
    </xf>
    <xf numFmtId="2" fontId="17" fillId="9" borderId="60" xfId="0" quotePrefix="1" applyNumberFormat="1" applyFont="1" applyFill="1" applyBorder="1" applyAlignment="1" applyProtection="1">
      <alignment horizontal="center" vertical="center" wrapText="1"/>
    </xf>
    <xf numFmtId="1" fontId="17" fillId="9" borderId="74" xfId="0" quotePrefix="1" applyNumberFormat="1" applyFont="1" applyFill="1" applyBorder="1" applyAlignment="1" applyProtection="1">
      <alignment horizontal="center" vertical="center" wrapText="1"/>
    </xf>
    <xf numFmtId="1" fontId="17" fillId="9" borderId="62" xfId="0" quotePrefix="1" applyNumberFormat="1" applyFont="1" applyFill="1" applyBorder="1" applyAlignment="1" applyProtection="1">
      <alignment horizontal="center" vertical="center" wrapText="1"/>
    </xf>
    <xf numFmtId="1" fontId="17" fillId="9" borderId="90" xfId="0" quotePrefix="1" applyNumberFormat="1" applyFont="1" applyFill="1" applyBorder="1" applyAlignment="1" applyProtection="1">
      <alignment horizontal="center" vertical="center" wrapText="1"/>
    </xf>
    <xf numFmtId="1" fontId="17" fillId="9" borderId="65" xfId="0" quotePrefix="1" applyNumberFormat="1" applyFont="1" applyFill="1" applyBorder="1" applyAlignment="1" applyProtection="1">
      <alignment horizontal="center" vertical="center" wrapText="1"/>
    </xf>
    <xf numFmtId="1" fontId="17" fillId="9" borderId="76" xfId="0" applyNumberFormat="1" applyFont="1" applyFill="1" applyBorder="1" applyAlignment="1" applyProtection="1">
      <alignment horizontal="center" vertical="center"/>
    </xf>
    <xf numFmtId="1" fontId="17" fillId="9" borderId="74" xfId="0" applyNumberFormat="1" applyFont="1" applyFill="1" applyBorder="1" applyAlignment="1" applyProtection="1">
      <alignment horizontal="center" vertical="center"/>
    </xf>
    <xf numFmtId="1" fontId="17" fillId="9" borderId="63" xfId="0" applyNumberFormat="1" applyFont="1" applyFill="1" applyBorder="1" applyAlignment="1" applyProtection="1">
      <alignment horizontal="center" vertical="center"/>
    </xf>
    <xf numFmtId="0" fontId="12" fillId="6" borderId="91" xfId="0" applyFont="1" applyFill="1" applyBorder="1" applyAlignment="1" applyProtection="1">
      <alignment horizontal="center" vertical="center" wrapText="1"/>
    </xf>
    <xf numFmtId="0" fontId="12" fillId="6" borderId="37" xfId="0" applyFont="1" applyFill="1" applyBorder="1" applyAlignment="1" applyProtection="1">
      <alignment horizontal="center" vertical="center" wrapText="1"/>
    </xf>
    <xf numFmtId="0" fontId="12" fillId="6" borderId="92" xfId="0" applyFont="1" applyFill="1" applyBorder="1" applyAlignment="1" applyProtection="1">
      <alignment horizontal="center" vertical="center" wrapText="1"/>
    </xf>
    <xf numFmtId="0" fontId="43" fillId="0" borderId="27" xfId="0" applyFont="1" applyFill="1" applyBorder="1" applyAlignment="1" applyProtection="1">
      <alignment horizontal="center" vertical="center"/>
    </xf>
    <xf numFmtId="0" fontId="35" fillId="0" borderId="24" xfId="0" applyFont="1" applyFill="1" applyBorder="1" applyAlignment="1" applyProtection="1">
      <alignment horizontal="center" vertical="center"/>
    </xf>
    <xf numFmtId="1" fontId="17" fillId="2" borderId="63" xfId="0" quotePrefix="1" applyNumberFormat="1" applyFont="1" applyFill="1" applyBorder="1" applyAlignment="1" applyProtection="1">
      <alignment horizontal="center" vertical="center" wrapText="1"/>
      <protection locked="0"/>
    </xf>
    <xf numFmtId="1" fontId="17" fillId="2" borderId="64" xfId="0" quotePrefix="1" applyNumberFormat="1" applyFont="1" applyFill="1" applyBorder="1" applyAlignment="1" applyProtection="1">
      <alignment horizontal="center" vertical="center" wrapText="1"/>
      <protection locked="0"/>
    </xf>
    <xf numFmtId="1" fontId="17" fillId="9" borderId="75" xfId="0" quotePrefix="1" applyNumberFormat="1" applyFont="1" applyFill="1" applyBorder="1" applyAlignment="1" applyProtection="1">
      <alignment horizontal="center" vertical="center" wrapText="1"/>
    </xf>
    <xf numFmtId="164" fontId="17" fillId="9" borderId="60" xfId="0" quotePrefix="1" applyNumberFormat="1" applyFont="1" applyFill="1" applyBorder="1" applyAlignment="1" applyProtection="1">
      <alignment horizontal="center" vertical="center" wrapText="1"/>
    </xf>
    <xf numFmtId="1" fontId="17" fillId="9" borderId="62" xfId="0" applyNumberFormat="1" applyFont="1" applyFill="1" applyBorder="1" applyAlignment="1" applyProtection="1">
      <alignment horizontal="center" vertical="center" wrapText="1"/>
    </xf>
    <xf numFmtId="1" fontId="17" fillId="9" borderId="75" xfId="0" applyNumberFormat="1" applyFont="1" applyFill="1" applyBorder="1" applyAlignment="1" applyProtection="1">
      <alignment horizontal="center" vertical="center"/>
    </xf>
    <xf numFmtId="1" fontId="17" fillId="9" borderId="60" xfId="0" applyNumberFormat="1" applyFont="1" applyFill="1" applyBorder="1" applyAlignment="1" applyProtection="1">
      <alignment horizontal="center" vertical="center" wrapText="1"/>
    </xf>
    <xf numFmtId="2" fontId="17" fillId="9" borderId="38" xfId="0" applyNumberFormat="1" applyFont="1" applyFill="1" applyBorder="1" applyAlignment="1" applyProtection="1">
      <alignment horizontal="center" vertical="center"/>
    </xf>
    <xf numFmtId="0" fontId="0" fillId="9" borderId="64" xfId="0" applyFont="1" applyFill="1" applyBorder="1" applyAlignment="1" applyProtection="1">
      <alignment horizontal="center"/>
    </xf>
    <xf numFmtId="1" fontId="17" fillId="9" borderId="38" xfId="0" applyNumberFormat="1" applyFont="1" applyFill="1" applyBorder="1" applyAlignment="1" applyProtection="1">
      <alignment horizontal="center" vertical="center"/>
    </xf>
    <xf numFmtId="164" fontId="17" fillId="2" borderId="63" xfId="0" applyNumberFormat="1" applyFont="1" applyFill="1" applyBorder="1" applyAlignment="1" applyProtection="1">
      <alignment horizontal="center" vertical="center"/>
      <protection locked="0"/>
    </xf>
    <xf numFmtId="164" fontId="17" fillId="2" borderId="64" xfId="0" applyNumberFormat="1" applyFont="1" applyFill="1" applyBorder="1" applyAlignment="1" applyProtection="1">
      <alignment horizontal="center" vertical="center"/>
      <protection locked="0"/>
    </xf>
    <xf numFmtId="0" fontId="17" fillId="0" borderId="2" xfId="0" applyFont="1" applyBorder="1" applyAlignment="1" applyProtection="1">
      <alignment horizontal="center" vertical="center" wrapText="1"/>
      <protection locked="0"/>
    </xf>
    <xf numFmtId="0" fontId="17" fillId="0" borderId="39" xfId="0" applyFont="1" applyBorder="1" applyAlignment="1" applyProtection="1">
      <alignment horizontal="center" vertical="center" wrapText="1"/>
      <protection locked="0"/>
    </xf>
    <xf numFmtId="0" fontId="17" fillId="0" borderId="55" xfId="0" applyFont="1" applyBorder="1" applyAlignment="1" applyProtection="1">
      <alignment horizontal="center" vertical="center" wrapText="1"/>
    </xf>
    <xf numFmtId="0" fontId="17" fillId="0" borderId="40" xfId="0" applyFont="1" applyBorder="1" applyAlignment="1" applyProtection="1">
      <alignment horizontal="center" vertical="center" wrapText="1"/>
    </xf>
    <xf numFmtId="2" fontId="71" fillId="9" borderId="60" xfId="0" quotePrefix="1" applyNumberFormat="1" applyFont="1" applyFill="1" applyBorder="1" applyAlignment="1" applyProtection="1">
      <alignment horizontal="center" vertical="center" wrapText="1"/>
    </xf>
    <xf numFmtId="165" fontId="17" fillId="0" borderId="42" xfId="0" applyNumberFormat="1" applyFont="1" applyFill="1" applyBorder="1" applyAlignment="1" applyProtection="1">
      <alignment horizontal="center" vertical="center" wrapText="1"/>
      <protection locked="0"/>
    </xf>
    <xf numFmtId="0" fontId="17" fillId="0" borderId="31" xfId="0" applyNumberFormat="1" applyFont="1" applyFill="1" applyBorder="1" applyAlignment="1" applyProtection="1">
      <alignment horizontal="center" vertical="center" wrapText="1"/>
      <protection locked="0"/>
    </xf>
    <xf numFmtId="1" fontId="17" fillId="0" borderId="31" xfId="0" applyNumberFormat="1" applyFont="1" applyFill="1" applyBorder="1" applyAlignment="1" applyProtection="1">
      <alignment horizontal="center" vertical="center"/>
      <protection locked="0"/>
    </xf>
    <xf numFmtId="164" fontId="17" fillId="0" borderId="31" xfId="0" applyNumberFormat="1" applyFont="1" applyFill="1" applyBorder="1" applyAlignment="1" applyProtection="1">
      <alignment horizontal="center" vertical="center"/>
      <protection locked="0"/>
    </xf>
    <xf numFmtId="2" fontId="17" fillId="0" borderId="31" xfId="0" applyNumberFormat="1" applyFont="1" applyFill="1" applyBorder="1" applyAlignment="1" applyProtection="1">
      <alignment horizontal="center" vertical="center"/>
      <protection locked="0"/>
    </xf>
    <xf numFmtId="2" fontId="17" fillId="0" borderId="31" xfId="0" applyNumberFormat="1" applyFont="1" applyFill="1" applyBorder="1" applyAlignment="1" applyProtection="1">
      <alignment horizontal="center" vertical="center" wrapText="1"/>
      <protection locked="0"/>
    </xf>
    <xf numFmtId="1" fontId="17" fillId="0" borderId="31" xfId="0" applyNumberFormat="1" applyFont="1" applyFill="1" applyBorder="1" applyAlignment="1" applyProtection="1">
      <alignment horizontal="center" vertical="center" wrapText="1"/>
      <protection locked="0"/>
    </xf>
    <xf numFmtId="1" fontId="17" fillId="0" borderId="88" xfId="0" applyNumberFormat="1" applyFont="1" applyFill="1" applyBorder="1" applyAlignment="1" applyProtection="1">
      <alignment horizontal="center" vertical="center" wrapText="1"/>
      <protection locked="0"/>
    </xf>
    <xf numFmtId="1" fontId="17" fillId="0" borderId="1" xfId="0" applyNumberFormat="1" applyFont="1" applyFill="1" applyBorder="1" applyAlignment="1" applyProtection="1">
      <alignment horizontal="center" vertical="center"/>
      <protection locked="0"/>
    </xf>
    <xf numFmtId="164" fontId="17" fillId="0" borderId="1" xfId="0" applyNumberFormat="1" applyFont="1" applyFill="1" applyBorder="1" applyAlignment="1" applyProtection="1">
      <alignment horizontal="center" vertical="center"/>
      <protection locked="0"/>
    </xf>
    <xf numFmtId="2" fontId="17" fillId="0" borderId="1" xfId="0" applyNumberFormat="1" applyFont="1" applyFill="1" applyBorder="1" applyAlignment="1" applyProtection="1">
      <alignment horizontal="center" vertical="center"/>
      <protection locked="0"/>
    </xf>
    <xf numFmtId="2" fontId="17" fillId="0" borderId="1" xfId="0" applyNumberFormat="1" applyFont="1" applyFill="1" applyBorder="1" applyAlignment="1" applyProtection="1">
      <alignment horizontal="center" vertical="center" wrapText="1"/>
      <protection locked="0"/>
    </xf>
    <xf numFmtId="1" fontId="17" fillId="0" borderId="18" xfId="0" applyNumberFormat="1" applyFont="1" applyFill="1" applyBorder="1" applyAlignment="1" applyProtection="1">
      <alignment horizontal="center" vertical="center"/>
      <protection locked="0"/>
    </xf>
    <xf numFmtId="164" fontId="17" fillId="0" borderId="18" xfId="0" applyNumberFormat="1" applyFont="1" applyFill="1" applyBorder="1" applyAlignment="1" applyProtection="1">
      <alignment horizontal="center" vertical="center"/>
      <protection locked="0"/>
    </xf>
    <xf numFmtId="2" fontId="17" fillId="0" borderId="18" xfId="0" applyNumberFormat="1" applyFont="1" applyFill="1" applyBorder="1" applyAlignment="1" applyProtection="1">
      <alignment horizontal="center" vertical="center"/>
      <protection locked="0"/>
    </xf>
    <xf numFmtId="2" fontId="17" fillId="0" borderId="18" xfId="0" applyNumberFormat="1" applyFont="1" applyFill="1" applyBorder="1" applyAlignment="1" applyProtection="1">
      <alignment horizontal="center" vertical="center" wrapText="1"/>
      <protection locked="0"/>
    </xf>
    <xf numFmtId="1" fontId="17" fillId="0" borderId="18" xfId="0" applyNumberFormat="1" applyFont="1" applyFill="1" applyBorder="1" applyAlignment="1" applyProtection="1">
      <alignment horizontal="center" vertical="center" wrapText="1"/>
      <protection locked="0"/>
    </xf>
    <xf numFmtId="0" fontId="57" fillId="7" borderId="0" xfId="0" applyFont="1" applyFill="1" applyBorder="1" applyAlignment="1" applyProtection="1">
      <alignment vertical="center"/>
    </xf>
    <xf numFmtId="0" fontId="66" fillId="0" borderId="0" xfId="0" applyFont="1" applyFill="1" applyBorder="1" applyAlignment="1" applyProtection="1">
      <alignment horizontal="left" wrapText="1"/>
    </xf>
    <xf numFmtId="0" fontId="66" fillId="0" borderId="0" xfId="0" applyFont="1" applyFill="1" applyBorder="1" applyAlignment="1" applyProtection="1">
      <alignment wrapText="1"/>
    </xf>
    <xf numFmtId="0" fontId="76" fillId="0" borderId="89" xfId="0" applyFont="1" applyFill="1" applyBorder="1" applyAlignment="1" applyProtection="1">
      <alignment horizontal="center" wrapText="1"/>
      <protection locked="0"/>
    </xf>
    <xf numFmtId="0" fontId="76" fillId="0" borderId="19" xfId="0" applyFont="1" applyFill="1" applyBorder="1" applyAlignment="1" applyProtection="1">
      <alignment horizontal="center" wrapText="1"/>
      <protection locked="0"/>
    </xf>
    <xf numFmtId="164" fontId="12" fillId="6" borderId="74" xfId="0" applyNumberFormat="1" applyFont="1" applyFill="1" applyBorder="1" applyAlignment="1" applyProtection="1">
      <alignment horizontal="center" vertical="center" wrapText="1"/>
    </xf>
    <xf numFmtId="164" fontId="12" fillId="6" borderId="92" xfId="0" applyNumberFormat="1" applyFont="1" applyFill="1" applyBorder="1" applyAlignment="1" applyProtection="1">
      <alignment horizontal="center" vertical="center" wrapText="1"/>
    </xf>
    <xf numFmtId="0" fontId="14" fillId="0" borderId="35" xfId="0" applyFont="1" applyFill="1" applyBorder="1" applyAlignment="1" applyProtection="1">
      <alignment horizontal="center" vertical="center" wrapText="1"/>
    </xf>
    <xf numFmtId="0" fontId="14" fillId="0" borderId="57" xfId="0" applyFont="1" applyFill="1" applyBorder="1" applyAlignment="1" applyProtection="1">
      <alignment horizontal="center" vertical="center" wrapText="1"/>
    </xf>
    <xf numFmtId="0" fontId="73" fillId="8" borderId="44" xfId="0" applyFont="1" applyFill="1" applyBorder="1" applyAlignment="1" applyProtection="1">
      <alignment horizontal="center" vertical="center"/>
    </xf>
    <xf numFmtId="0" fontId="73" fillId="8" borderId="45" xfId="0" applyFont="1" applyFill="1" applyBorder="1" applyAlignment="1" applyProtection="1">
      <alignment horizontal="center" vertical="center"/>
    </xf>
    <xf numFmtId="0" fontId="73" fillId="8" borderId="46" xfId="0" applyFont="1" applyFill="1" applyBorder="1" applyAlignment="1" applyProtection="1">
      <alignment horizontal="center" vertical="center"/>
    </xf>
    <xf numFmtId="0" fontId="34" fillId="0" borderId="0" xfId="0" applyFont="1" applyFill="1" applyAlignment="1" applyProtection="1">
      <alignment horizontal="center"/>
    </xf>
    <xf numFmtId="0" fontId="0" fillId="0" borderId="0" xfId="0" applyFill="1" applyAlignment="1" applyProtection="1">
      <alignment horizontal="center"/>
    </xf>
    <xf numFmtId="0" fontId="30" fillId="0" borderId="0" xfId="0" applyFont="1" applyFill="1" applyAlignment="1" applyProtection="1">
      <alignment horizontal="center" vertical="center"/>
    </xf>
    <xf numFmtId="0" fontId="72" fillId="5" borderId="43" xfId="0" applyFont="1" applyFill="1" applyBorder="1" applyAlignment="1" applyProtection="1">
      <alignment horizontal="left" vertical="center" indent="1"/>
    </xf>
    <xf numFmtId="0" fontId="72" fillId="5" borderId="43" xfId="0" applyFont="1" applyFill="1" applyBorder="1" applyAlignment="1" applyProtection="1">
      <alignment horizontal="left" vertical="center" wrapText="1" indent="1"/>
    </xf>
    <xf numFmtId="0" fontId="72" fillId="5" borderId="43" xfId="0" applyFont="1" applyFill="1" applyBorder="1" applyAlignment="1" applyProtection="1">
      <alignment horizontal="center" vertical="center"/>
    </xf>
    <xf numFmtId="0" fontId="35" fillId="3" borderId="24" xfId="0" applyFont="1" applyFill="1" applyBorder="1" applyAlignment="1" applyProtection="1">
      <alignment horizontal="center" vertical="center"/>
    </xf>
    <xf numFmtId="0" fontId="23" fillId="4" borderId="25" xfId="0" applyFont="1" applyFill="1" applyBorder="1" applyAlignment="1" applyProtection="1">
      <alignment horizontal="center" vertical="center"/>
    </xf>
    <xf numFmtId="0" fontId="35" fillId="0" borderId="24" xfId="0" applyFont="1" applyFill="1" applyBorder="1" applyAlignment="1" applyProtection="1">
      <alignment horizontal="center" vertical="center"/>
    </xf>
    <xf numFmtId="0" fontId="39" fillId="5" borderId="24" xfId="0" applyFont="1" applyFill="1" applyBorder="1" applyAlignment="1" applyProtection="1">
      <alignment horizontal="left" vertical="center"/>
    </xf>
    <xf numFmtId="0" fontId="7" fillId="2" borderId="24" xfId="0" applyFont="1" applyFill="1" applyBorder="1" applyAlignment="1" applyProtection="1">
      <alignment horizontal="left" vertical="center" wrapText="1"/>
      <protection locked="0"/>
    </xf>
    <xf numFmtId="0" fontId="35" fillId="5" borderId="24" xfId="0" applyFont="1" applyFill="1" applyBorder="1" applyAlignment="1" applyProtection="1">
      <alignment horizontal="left" vertical="center"/>
    </xf>
    <xf numFmtId="0" fontId="20" fillId="4" borderId="24" xfId="0" applyFont="1" applyFill="1" applyBorder="1" applyAlignment="1" applyProtection="1">
      <alignment horizontal="center" vertical="center"/>
    </xf>
    <xf numFmtId="0" fontId="7" fillId="0" borderId="24" xfId="0" applyFont="1" applyFill="1" applyBorder="1" applyAlignment="1" applyProtection="1">
      <alignment horizontal="left" vertical="center" wrapText="1"/>
      <protection locked="0"/>
    </xf>
    <xf numFmtId="0" fontId="36" fillId="0" borderId="0" xfId="0" applyFont="1" applyFill="1" applyAlignment="1" applyProtection="1">
      <alignment horizontal="right" vertical="center"/>
    </xf>
    <xf numFmtId="0" fontId="36" fillId="0" borderId="50" xfId="0" applyFont="1" applyFill="1" applyBorder="1" applyAlignment="1" applyProtection="1">
      <alignment horizontal="right" vertical="center"/>
    </xf>
    <xf numFmtId="0" fontId="43" fillId="0" borderId="27" xfId="0" applyFont="1" applyFill="1" applyBorder="1" applyAlignment="1" applyProtection="1">
      <alignment horizontal="center" vertical="center"/>
    </xf>
    <xf numFmtId="0" fontId="36" fillId="0" borderId="0" xfId="0" applyFont="1" applyFill="1" applyAlignment="1" applyProtection="1">
      <alignment horizontal="left" vertical="center"/>
    </xf>
    <xf numFmtId="0" fontId="38" fillId="0" borderId="0" xfId="0" applyFont="1" applyFill="1" applyAlignment="1" applyProtection="1">
      <alignment horizontal="left" vertical="center"/>
    </xf>
    <xf numFmtId="0" fontId="25" fillId="4" borderId="24" xfId="0" applyFont="1" applyFill="1" applyBorder="1" applyAlignment="1" applyProtection="1">
      <alignment horizontal="center" vertical="center" wrapText="1"/>
    </xf>
    <xf numFmtId="0" fontId="25" fillId="4" borderId="24" xfId="0" applyFont="1" applyFill="1" applyBorder="1" applyAlignment="1" applyProtection="1">
      <alignment horizontal="center" vertical="center"/>
    </xf>
    <xf numFmtId="165" fontId="37" fillId="0" borderId="24" xfId="0" applyNumberFormat="1" applyFont="1" applyFill="1" applyBorder="1" applyAlignment="1" applyProtection="1">
      <alignment horizontal="left" vertical="center" wrapText="1"/>
      <protection locked="0"/>
    </xf>
    <xf numFmtId="0" fontId="15" fillId="5" borderId="24" xfId="0" applyFont="1" applyFill="1" applyBorder="1" applyAlignment="1" applyProtection="1">
      <alignment horizontal="left" vertical="center" wrapText="1"/>
    </xf>
    <xf numFmtId="0" fontId="15" fillId="5" borderId="26" xfId="0" applyFont="1" applyFill="1" applyBorder="1" applyAlignment="1" applyProtection="1">
      <alignment horizontal="left" vertical="center" wrapText="1"/>
    </xf>
    <xf numFmtId="0" fontId="31" fillId="0" borderId="87" xfId="0" applyFont="1" applyFill="1" applyBorder="1" applyAlignment="1" applyProtection="1">
      <alignment horizontal="left" vertical="center" wrapText="1"/>
    </xf>
    <xf numFmtId="0" fontId="31" fillId="0" borderId="29" xfId="0" applyFont="1" applyFill="1" applyBorder="1" applyAlignment="1" applyProtection="1">
      <alignment horizontal="left" vertical="center" wrapText="1"/>
    </xf>
    <xf numFmtId="0" fontId="31" fillId="0" borderId="86" xfId="0" applyFont="1" applyFill="1" applyBorder="1" applyAlignment="1" applyProtection="1">
      <alignment horizontal="left" vertical="center" wrapText="1"/>
    </xf>
    <xf numFmtId="0" fontId="16" fillId="0" borderId="0" xfId="0" applyFont="1" applyFill="1" applyAlignment="1" applyProtection="1">
      <alignment horizontal="center"/>
    </xf>
    <xf numFmtId="0" fontId="40" fillId="0" borderId="27" xfId="0" applyFont="1" applyFill="1" applyBorder="1" applyAlignment="1" applyProtection="1">
      <alignment horizontal="left" vertical="center"/>
      <protection locked="0"/>
    </xf>
    <xf numFmtId="0" fontId="40" fillId="0" borderId="28" xfId="0" applyFont="1" applyFill="1" applyBorder="1" applyAlignment="1" applyProtection="1">
      <alignment horizontal="left" vertical="center"/>
      <protection locked="0"/>
    </xf>
    <xf numFmtId="0" fontId="20" fillId="4" borderId="24" xfId="0" applyFont="1" applyFill="1" applyBorder="1" applyAlignment="1" applyProtection="1">
      <alignment horizontal="center" vertical="center" wrapText="1"/>
    </xf>
    <xf numFmtId="0" fontId="37" fillId="0" borderId="26" xfId="0" applyFont="1" applyFill="1" applyBorder="1" applyAlignment="1" applyProtection="1">
      <alignment horizontal="left" vertical="center"/>
      <protection locked="0"/>
    </xf>
    <xf numFmtId="0" fontId="37" fillId="0" borderId="27" xfId="0" applyFont="1" applyFill="1" applyBorder="1" applyAlignment="1" applyProtection="1">
      <alignment horizontal="left" vertical="center"/>
      <protection locked="0"/>
    </xf>
    <xf numFmtId="0" fontId="37" fillId="0" borderId="28" xfId="0" applyFont="1" applyFill="1" applyBorder="1" applyAlignment="1" applyProtection="1">
      <alignment horizontal="left" vertical="center"/>
      <protection locked="0"/>
    </xf>
    <xf numFmtId="165" fontId="37" fillId="0" borderId="24" xfId="0" applyNumberFormat="1" applyFont="1" applyFill="1" applyBorder="1" applyAlignment="1" applyProtection="1">
      <alignment horizontal="left" vertical="center"/>
      <protection locked="0"/>
    </xf>
    <xf numFmtId="0" fontId="22" fillId="0" borderId="27" xfId="0" applyFont="1" applyFill="1" applyBorder="1" applyAlignment="1" applyProtection="1">
      <alignment horizontal="center"/>
    </xf>
    <xf numFmtId="0" fontId="73" fillId="0" borderId="43" xfId="0" applyFont="1" applyFill="1" applyBorder="1" applyAlignment="1" applyProtection="1">
      <alignment horizontal="left" vertical="center" wrapText="1"/>
      <protection locked="0"/>
    </xf>
    <xf numFmtId="0" fontId="73" fillId="8" borderId="43" xfId="0" applyFont="1" applyFill="1" applyBorder="1" applyAlignment="1" applyProtection="1">
      <alignment horizontal="center" vertical="center" wrapText="1"/>
    </xf>
    <xf numFmtId="0" fontId="73" fillId="2" borderId="43" xfId="0" applyFont="1" applyFill="1" applyBorder="1" applyAlignment="1" applyProtection="1">
      <alignment horizontal="left" vertical="center" wrapText="1"/>
      <protection locked="0"/>
    </xf>
    <xf numFmtId="0" fontId="73" fillId="2" borderId="43" xfId="0" applyFont="1" applyFill="1" applyBorder="1" applyAlignment="1" applyProtection="1">
      <alignment horizontal="center" vertical="center"/>
      <protection locked="0"/>
    </xf>
    <xf numFmtId="0" fontId="73" fillId="0" borderId="47" xfId="0" applyFont="1" applyFill="1" applyBorder="1" applyAlignment="1" applyProtection="1">
      <alignment horizontal="left" vertical="center" wrapText="1"/>
      <protection locked="0"/>
    </xf>
    <xf numFmtId="0" fontId="73" fillId="0" borderId="48" xfId="0" applyFont="1" applyFill="1" applyBorder="1" applyAlignment="1" applyProtection="1">
      <alignment horizontal="left" vertical="center" wrapText="1"/>
      <protection locked="0"/>
    </xf>
    <xf numFmtId="0" fontId="73" fillId="0" borderId="49" xfId="0" applyFont="1" applyFill="1" applyBorder="1" applyAlignment="1" applyProtection="1">
      <alignment horizontal="left" vertical="center" wrapText="1"/>
      <protection locked="0"/>
    </xf>
    <xf numFmtId="0" fontId="73" fillId="0" borderId="43" xfId="0" applyFont="1" applyFill="1" applyBorder="1" applyAlignment="1" applyProtection="1">
      <alignment horizontal="center" vertical="center" wrapText="1"/>
      <protection locked="0"/>
    </xf>
    <xf numFmtId="14" fontId="73" fillId="0" borderId="47" xfId="0" applyNumberFormat="1" applyFont="1" applyFill="1" applyBorder="1" applyAlignment="1" applyProtection="1">
      <alignment horizontal="left" vertical="center" wrapText="1"/>
      <protection locked="0"/>
    </xf>
    <xf numFmtId="0" fontId="73" fillId="0" borderId="47" xfId="0" applyFont="1" applyFill="1" applyBorder="1" applyAlignment="1" applyProtection="1">
      <alignment horizontal="left" vertical="center"/>
      <protection locked="0"/>
    </xf>
    <xf numFmtId="0" fontId="73" fillId="0" borderId="48" xfId="0" applyFont="1" applyFill="1" applyBorder="1" applyAlignment="1" applyProtection="1">
      <alignment horizontal="left" vertical="center"/>
      <protection locked="0"/>
    </xf>
    <xf numFmtId="0" fontId="73" fillId="0" borderId="49" xfId="0" applyFont="1" applyFill="1" applyBorder="1" applyAlignment="1" applyProtection="1">
      <alignment horizontal="left" vertical="center"/>
      <protection locked="0"/>
    </xf>
    <xf numFmtId="0" fontId="44" fillId="7" borderId="32" xfId="0" applyFont="1" applyFill="1" applyBorder="1" applyAlignment="1" applyProtection="1">
      <alignment horizontal="center" vertical="center" wrapText="1"/>
    </xf>
    <xf numFmtId="0" fontId="44" fillId="7" borderId="34" xfId="0" applyFont="1" applyFill="1" applyBorder="1" applyAlignment="1" applyProtection="1">
      <alignment horizontal="center" vertical="center" wrapText="1"/>
    </xf>
    <xf numFmtId="0" fontId="44" fillId="7" borderId="7" xfId="0" applyFont="1" applyFill="1" applyBorder="1" applyAlignment="1" applyProtection="1">
      <alignment horizontal="center" vertical="center" wrapText="1"/>
    </xf>
    <xf numFmtId="0" fontId="41" fillId="2" borderId="0" xfId="0" applyFont="1" applyFill="1" applyAlignment="1" applyProtection="1">
      <alignment horizontal="center" vertical="center"/>
    </xf>
    <xf numFmtId="0" fontId="12" fillId="6" borderId="32" xfId="0" applyFont="1" applyFill="1" applyBorder="1" applyAlignment="1" applyProtection="1">
      <alignment horizontal="center" vertical="center" wrapText="1"/>
    </xf>
    <xf numFmtId="0" fontId="12" fillId="6" borderId="34" xfId="0" applyFont="1" applyFill="1" applyBorder="1" applyAlignment="1" applyProtection="1">
      <alignment horizontal="center" vertical="center" wrapText="1"/>
    </xf>
    <xf numFmtId="0" fontId="12" fillId="6" borderId="7" xfId="0" applyFont="1" applyFill="1" applyBorder="1" applyAlignment="1" applyProtection="1">
      <alignment horizontal="center" vertical="center" wrapText="1"/>
    </xf>
    <xf numFmtId="0" fontId="44" fillId="0" borderId="54" xfId="0" applyFont="1" applyFill="1" applyBorder="1" applyAlignment="1" applyProtection="1">
      <alignment horizontal="center" vertical="center"/>
    </xf>
    <xf numFmtId="164" fontId="44" fillId="2" borderId="73" xfId="0" quotePrefix="1" applyNumberFormat="1" applyFont="1" applyFill="1" applyBorder="1" applyAlignment="1" applyProtection="1">
      <alignment horizontal="center" vertical="center" wrapText="1"/>
    </xf>
    <xf numFmtId="164" fontId="44" fillId="2" borderId="60" xfId="0" quotePrefix="1" applyNumberFormat="1" applyFont="1" applyFill="1" applyBorder="1" applyAlignment="1" applyProtection="1">
      <alignment horizontal="center" vertical="center" wrapText="1"/>
    </xf>
    <xf numFmtId="164" fontId="44" fillId="2" borderId="74" xfId="0" quotePrefix="1" applyNumberFormat="1" applyFont="1" applyFill="1" applyBorder="1" applyAlignment="1" applyProtection="1">
      <alignment horizontal="center" vertical="center" wrapText="1"/>
    </xf>
    <xf numFmtId="164" fontId="17" fillId="9" borderId="66" xfId="0" quotePrefix="1" applyNumberFormat="1" applyFont="1" applyFill="1" applyBorder="1" applyAlignment="1" applyProtection="1">
      <alignment horizontal="center" vertical="center" wrapText="1"/>
    </xf>
    <xf numFmtId="164" fontId="17" fillId="9" borderId="67" xfId="0" quotePrefix="1" applyNumberFormat="1" applyFont="1" applyFill="1" applyBorder="1" applyAlignment="1" applyProtection="1">
      <alignment horizontal="center" vertical="center" wrapText="1"/>
    </xf>
    <xf numFmtId="164" fontId="17" fillId="9" borderId="68" xfId="0" quotePrefix="1" applyNumberFormat="1" applyFont="1" applyFill="1" applyBorder="1" applyAlignment="1" applyProtection="1">
      <alignment horizontal="center" vertical="center" wrapText="1"/>
    </xf>
    <xf numFmtId="0" fontId="44" fillId="9" borderId="3" xfId="0" applyFont="1" applyFill="1" applyBorder="1" applyAlignment="1" applyProtection="1">
      <alignment horizontal="center" vertical="center"/>
    </xf>
    <xf numFmtId="0" fontId="44" fillId="9" borderId="4" xfId="0" applyFont="1" applyFill="1" applyBorder="1" applyAlignment="1" applyProtection="1">
      <alignment horizontal="center" vertical="center"/>
    </xf>
    <xf numFmtId="0" fontId="44" fillId="9" borderId="6" xfId="0" applyFont="1" applyFill="1" applyBorder="1" applyAlignment="1" applyProtection="1">
      <alignment horizontal="center" vertical="center"/>
    </xf>
    <xf numFmtId="0" fontId="44" fillId="2" borderId="73" xfId="0" applyFont="1" applyFill="1" applyBorder="1" applyAlignment="1" applyProtection="1">
      <alignment horizontal="center" vertical="center" wrapText="1"/>
    </xf>
    <xf numFmtId="0" fontId="44" fillId="2" borderId="60" xfId="0" applyFont="1" applyFill="1" applyBorder="1" applyAlignment="1" applyProtection="1">
      <alignment horizontal="center" vertical="center" wrapText="1"/>
    </xf>
    <xf numFmtId="0" fontId="44" fillId="2" borderId="74" xfId="0" applyFont="1" applyFill="1" applyBorder="1" applyAlignment="1" applyProtection="1">
      <alignment horizontal="center" vertical="center" wrapText="1"/>
    </xf>
    <xf numFmtId="0" fontId="44" fillId="9" borderId="3" xfId="0" applyFont="1" applyFill="1" applyBorder="1" applyAlignment="1" applyProtection="1">
      <alignment horizontal="center" vertical="center" wrapText="1"/>
    </xf>
    <xf numFmtId="0" fontId="44" fillId="9" borderId="4" xfId="0" applyFont="1" applyFill="1" applyBorder="1" applyAlignment="1" applyProtection="1">
      <alignment horizontal="center" vertical="center" wrapText="1"/>
    </xf>
    <xf numFmtId="0" fontId="44" fillId="9" borderId="6" xfId="0" applyFont="1" applyFill="1" applyBorder="1" applyAlignment="1" applyProtection="1">
      <alignment horizontal="center" vertical="center" wrapText="1"/>
    </xf>
    <xf numFmtId="0" fontId="44" fillId="2" borderId="8" xfId="0" applyFont="1" applyFill="1" applyBorder="1" applyAlignment="1" applyProtection="1">
      <alignment horizontal="center" vertical="center" wrapText="1"/>
    </xf>
    <xf numFmtId="0" fontId="44" fillId="2" borderId="9" xfId="0" applyFont="1" applyFill="1" applyBorder="1" applyAlignment="1" applyProtection="1">
      <alignment horizontal="center" vertical="center" wrapText="1"/>
    </xf>
    <xf numFmtId="0" fontId="44" fillId="2" borderId="23" xfId="0" applyFont="1" applyFill="1" applyBorder="1" applyAlignment="1" applyProtection="1">
      <alignment horizontal="center" vertical="center" wrapText="1"/>
    </xf>
    <xf numFmtId="0" fontId="4" fillId="9" borderId="3" xfId="0" applyFont="1" applyFill="1" applyBorder="1" applyAlignment="1" applyProtection="1">
      <alignment horizontal="center" vertical="center" wrapText="1"/>
    </xf>
    <xf numFmtId="0" fontId="4" fillId="9" borderId="4" xfId="0" applyFont="1" applyFill="1" applyBorder="1" applyAlignment="1" applyProtection="1">
      <alignment horizontal="center" vertical="center" wrapText="1"/>
    </xf>
    <xf numFmtId="0" fontId="4" fillId="9" borderId="6" xfId="0" applyFont="1" applyFill="1" applyBorder="1" applyAlignment="1" applyProtection="1">
      <alignment horizontal="center" vertical="center" wrapText="1"/>
    </xf>
    <xf numFmtId="164" fontId="44" fillId="2" borderId="20" xfId="0" quotePrefix="1" applyNumberFormat="1" applyFont="1" applyFill="1" applyBorder="1" applyAlignment="1" applyProtection="1">
      <alignment horizontal="center" vertical="center" wrapText="1"/>
    </xf>
    <xf numFmtId="164" fontId="44" fillId="2" borderId="33" xfId="0" quotePrefix="1" applyNumberFormat="1" applyFont="1" applyFill="1" applyBorder="1" applyAlignment="1" applyProtection="1">
      <alignment horizontal="center" vertical="center" wrapText="1"/>
    </xf>
    <xf numFmtId="164" fontId="44" fillId="2" borderId="2" xfId="0" quotePrefix="1" applyNumberFormat="1" applyFont="1" applyFill="1" applyBorder="1" applyAlignment="1" applyProtection="1">
      <alignment horizontal="center" vertical="center" wrapText="1"/>
    </xf>
    <xf numFmtId="164" fontId="44" fillId="2" borderId="35" xfId="0" quotePrefix="1" applyNumberFormat="1" applyFont="1" applyFill="1" applyBorder="1" applyAlignment="1" applyProtection="1">
      <alignment horizontal="center" vertical="center" wrapText="1"/>
    </xf>
    <xf numFmtId="164" fontId="44" fillId="2" borderId="0" xfId="0" quotePrefix="1" applyNumberFormat="1" applyFont="1" applyFill="1" applyBorder="1" applyAlignment="1" applyProtection="1">
      <alignment horizontal="center" vertical="center" wrapText="1"/>
    </xf>
    <xf numFmtId="164" fontId="44" fillId="2" borderId="57" xfId="0" quotePrefix="1" applyNumberFormat="1" applyFont="1" applyFill="1" applyBorder="1" applyAlignment="1" applyProtection="1">
      <alignment horizontal="center" vertical="center" wrapText="1"/>
    </xf>
    <xf numFmtId="0" fontId="44" fillId="0" borderId="73" xfId="0" applyFont="1" applyBorder="1" applyAlignment="1" applyProtection="1">
      <alignment horizontal="center" vertical="center" wrapText="1"/>
    </xf>
    <xf numFmtId="0" fontId="44" fillId="0" borderId="60" xfId="0" applyFont="1" applyBorder="1" applyAlignment="1" applyProtection="1">
      <alignment horizontal="center" vertical="center" wrapText="1"/>
    </xf>
    <xf numFmtId="0" fontId="44" fillId="0" borderId="74" xfId="0" applyFont="1" applyBorder="1" applyAlignment="1" applyProtection="1">
      <alignment horizontal="center" vertical="center" wrapText="1"/>
    </xf>
    <xf numFmtId="164" fontId="17" fillId="9" borderId="78" xfId="0" quotePrefix="1" applyNumberFormat="1" applyFont="1" applyFill="1" applyBorder="1" applyAlignment="1" applyProtection="1">
      <alignment horizontal="center" vertical="center" wrapText="1"/>
    </xf>
    <xf numFmtId="164" fontId="17" fillId="9" borderId="79" xfId="0" quotePrefix="1" applyNumberFormat="1" applyFont="1" applyFill="1" applyBorder="1" applyAlignment="1" applyProtection="1">
      <alignment horizontal="center" vertical="center" wrapText="1"/>
    </xf>
    <xf numFmtId="164" fontId="17" fillId="9" borderId="80" xfId="0" quotePrefix="1" applyNumberFormat="1" applyFont="1" applyFill="1" applyBorder="1" applyAlignment="1" applyProtection="1">
      <alignment horizontal="center" vertical="center" wrapText="1"/>
    </xf>
    <xf numFmtId="0" fontId="44" fillId="2" borderId="77" xfId="0" applyFont="1" applyFill="1" applyBorder="1" applyAlignment="1" applyProtection="1">
      <alignment horizontal="center" vertical="center" wrapText="1"/>
    </xf>
    <xf numFmtId="0" fontId="44" fillId="2" borderId="64" xfId="0" applyFont="1" applyFill="1" applyBorder="1" applyAlignment="1" applyProtection="1">
      <alignment horizontal="center" vertical="center" wrapText="1"/>
    </xf>
    <xf numFmtId="0" fontId="44" fillId="2" borderId="65" xfId="0" applyFont="1" applyFill="1" applyBorder="1" applyAlignment="1" applyProtection="1">
      <alignment horizontal="center" vertical="center" wrapText="1"/>
    </xf>
    <xf numFmtId="164" fontId="44" fillId="2" borderId="77" xfId="0" quotePrefix="1" applyNumberFormat="1" applyFont="1" applyFill="1" applyBorder="1" applyAlignment="1" applyProtection="1">
      <alignment horizontal="center" vertical="center" wrapText="1"/>
    </xf>
    <xf numFmtId="164" fontId="44" fillId="2" borderId="64" xfId="0" quotePrefix="1" applyNumberFormat="1" applyFont="1" applyFill="1" applyBorder="1" applyAlignment="1" applyProtection="1">
      <alignment horizontal="center" vertical="center" wrapText="1"/>
    </xf>
    <xf numFmtId="164" fontId="44" fillId="2" borderId="65" xfId="0" quotePrefix="1" applyNumberFormat="1" applyFont="1" applyFill="1" applyBorder="1" applyAlignment="1" applyProtection="1">
      <alignment horizontal="center" vertical="center" wrapText="1"/>
    </xf>
    <xf numFmtId="0" fontId="44" fillId="2" borderId="77" xfId="0" applyFont="1" applyFill="1" applyBorder="1" applyAlignment="1" applyProtection="1">
      <alignment horizontal="center" vertical="center"/>
    </xf>
    <xf numFmtId="0" fontId="44" fillId="2" borderId="64" xfId="0" applyFont="1" applyFill="1" applyBorder="1" applyAlignment="1" applyProtection="1">
      <alignment horizontal="center" vertical="center"/>
    </xf>
    <xf numFmtId="0" fontId="44" fillId="2" borderId="65" xfId="0" applyFont="1" applyFill="1" applyBorder="1" applyAlignment="1" applyProtection="1">
      <alignment horizontal="center" vertical="center"/>
    </xf>
    <xf numFmtId="0" fontId="44" fillId="2" borderId="15" xfId="0" applyFont="1" applyFill="1" applyBorder="1" applyAlignment="1" applyProtection="1">
      <alignment horizontal="center" vertical="center" wrapText="1"/>
    </xf>
    <xf numFmtId="0" fontId="44" fillId="2" borderId="19" xfId="0" applyFont="1" applyFill="1" applyBorder="1" applyAlignment="1" applyProtection="1">
      <alignment horizontal="center" vertical="center" wrapText="1"/>
    </xf>
    <xf numFmtId="0" fontId="44" fillId="2" borderId="14" xfId="0" applyFont="1" applyFill="1" applyBorder="1" applyAlignment="1" applyProtection="1">
      <alignment horizontal="center" vertical="center" wrapText="1"/>
    </xf>
    <xf numFmtId="0" fontId="44" fillId="2" borderId="18" xfId="0" applyFont="1" applyFill="1" applyBorder="1" applyAlignment="1" applyProtection="1">
      <alignment horizontal="center" vertical="center" wrapText="1"/>
    </xf>
    <xf numFmtId="0" fontId="44" fillId="2" borderId="61" xfId="0" applyFont="1" applyFill="1" applyBorder="1" applyAlignment="1" applyProtection="1">
      <alignment horizontal="center" vertical="center" wrapText="1"/>
    </xf>
    <xf numFmtId="0" fontId="57" fillId="2" borderId="0" xfId="0" applyFont="1" applyFill="1" applyBorder="1" applyAlignment="1" applyProtection="1">
      <alignment horizontal="center" vertical="center" wrapText="1"/>
    </xf>
    <xf numFmtId="0" fontId="57" fillId="0" borderId="0" xfId="0" applyFont="1" applyFill="1" applyBorder="1" applyAlignment="1" applyProtection="1">
      <alignment horizontal="left" vertical="center"/>
    </xf>
    <xf numFmtId="0" fontId="14" fillId="0" borderId="20"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wrapText="1"/>
    </xf>
    <xf numFmtId="0" fontId="14" fillId="0" borderId="35" xfId="0" applyFont="1" applyFill="1" applyBorder="1" applyAlignment="1" applyProtection="1">
      <alignment horizontal="center" vertical="center" wrapText="1"/>
    </xf>
    <xf numFmtId="0" fontId="14" fillId="0" borderId="57" xfId="0" applyFont="1" applyFill="1" applyBorder="1" applyAlignment="1" applyProtection="1">
      <alignment horizontal="center" vertical="center" wrapText="1"/>
    </xf>
    <xf numFmtId="0" fontId="14" fillId="0" borderId="21" xfId="0" applyFont="1" applyFill="1" applyBorder="1" applyAlignment="1" applyProtection="1">
      <alignment horizontal="center" vertical="center" wrapText="1"/>
    </xf>
    <xf numFmtId="0" fontId="14" fillId="0" borderId="5" xfId="0" applyFont="1" applyFill="1" applyBorder="1" applyAlignment="1" applyProtection="1">
      <alignment horizontal="center" vertical="center" wrapText="1"/>
    </xf>
    <xf numFmtId="0" fontId="17" fillId="2" borderId="41" xfId="0" applyFont="1" applyFill="1" applyBorder="1" applyAlignment="1" applyProtection="1">
      <alignment horizontal="left" vertical="center" wrapText="1"/>
    </xf>
    <xf numFmtId="0" fontId="17" fillId="2" borderId="51" xfId="0" applyFont="1" applyFill="1" applyBorder="1" applyAlignment="1" applyProtection="1">
      <alignment horizontal="left" vertical="center" wrapText="1"/>
    </xf>
    <xf numFmtId="0" fontId="17" fillId="2" borderId="41" xfId="0" applyFont="1" applyFill="1" applyBorder="1" applyAlignment="1" applyProtection="1">
      <alignment vertical="center" wrapText="1"/>
    </xf>
    <xf numFmtId="0" fontId="17" fillId="2" borderId="51" xfId="0" applyFont="1" applyFill="1" applyBorder="1" applyAlignment="1" applyProtection="1">
      <alignment vertical="center" wrapText="1"/>
    </xf>
    <xf numFmtId="0" fontId="17" fillId="2" borderId="11" xfId="0" applyFont="1" applyFill="1" applyBorder="1" applyAlignment="1" applyProtection="1">
      <alignment vertical="center" wrapText="1"/>
    </xf>
    <xf numFmtId="0" fontId="17" fillId="2" borderId="12" xfId="0" applyFont="1" applyFill="1" applyBorder="1" applyAlignment="1" applyProtection="1">
      <alignment vertical="center" wrapText="1"/>
    </xf>
    <xf numFmtId="0" fontId="17" fillId="2" borderId="8" xfId="0" applyFont="1" applyFill="1" applyBorder="1" applyAlignment="1" applyProtection="1">
      <alignment vertical="center" wrapText="1"/>
    </xf>
    <xf numFmtId="0" fontId="17" fillId="2" borderId="10" xfId="0" applyFont="1" applyFill="1" applyBorder="1" applyAlignment="1" applyProtection="1">
      <alignment vertical="center" wrapText="1"/>
    </xf>
    <xf numFmtId="0" fontId="44" fillId="7" borderId="3" xfId="0" applyFont="1" applyFill="1" applyBorder="1" applyAlignment="1" applyProtection="1">
      <alignment horizontal="center" vertical="center" wrapText="1"/>
    </xf>
    <xf numFmtId="0" fontId="44" fillId="7" borderId="4" xfId="0" applyFont="1" applyFill="1" applyBorder="1" applyAlignment="1" applyProtection="1">
      <alignment horizontal="center" vertical="center" wrapText="1"/>
    </xf>
    <xf numFmtId="0" fontId="51" fillId="7" borderId="0" xfId="0" applyFont="1" applyFill="1" applyAlignment="1" applyProtection="1">
      <alignment horizontal="center" vertical="center"/>
    </xf>
    <xf numFmtId="0" fontId="14" fillId="0" borderId="33"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14" fillId="0" borderId="54" xfId="0" applyFont="1" applyFill="1" applyBorder="1" applyAlignment="1" applyProtection="1">
      <alignment horizontal="center" vertical="center" wrapText="1"/>
    </xf>
    <xf numFmtId="0" fontId="14" fillId="7" borderId="3" xfId="0" applyFont="1" applyFill="1" applyBorder="1" applyAlignment="1" applyProtection="1">
      <alignment horizontal="center" vertical="center" wrapText="1"/>
    </xf>
    <xf numFmtId="0" fontId="14" fillId="7" borderId="4" xfId="0" applyFont="1" applyFill="1" applyBorder="1" applyAlignment="1" applyProtection="1">
      <alignment horizontal="center" vertical="center" wrapText="1"/>
    </xf>
    <xf numFmtId="0" fontId="65" fillId="0" borderId="0" xfId="0" applyFont="1" applyFill="1" applyAlignment="1" applyProtection="1">
      <alignment horizontal="center"/>
    </xf>
    <xf numFmtId="0" fontId="12" fillId="6" borderId="39" xfId="0" applyFont="1" applyFill="1" applyBorder="1" applyAlignment="1" applyProtection="1">
      <alignment horizontal="center" vertical="center" wrapText="1"/>
    </xf>
    <xf numFmtId="0" fontId="12" fillId="6" borderId="40" xfId="0" applyFont="1" applyFill="1" applyBorder="1" applyAlignment="1" applyProtection="1">
      <alignment horizontal="center" vertical="center" wrapText="1"/>
    </xf>
    <xf numFmtId="0" fontId="14" fillId="0" borderId="13" xfId="0" applyFont="1" applyFill="1" applyBorder="1" applyAlignment="1" applyProtection="1">
      <alignment horizontal="center" vertical="center" wrapText="1"/>
    </xf>
    <xf numFmtId="0" fontId="14" fillId="0" borderId="37" xfId="0" applyFont="1" applyFill="1" applyBorder="1" applyAlignment="1" applyProtection="1">
      <alignment horizontal="center" vertical="center" wrapText="1"/>
    </xf>
    <xf numFmtId="0" fontId="14" fillId="0" borderId="16" xfId="0" applyFont="1" applyFill="1" applyBorder="1" applyAlignment="1" applyProtection="1">
      <alignment horizontal="center" vertical="center" wrapText="1"/>
    </xf>
    <xf numFmtId="0" fontId="14" fillId="0" borderId="36" xfId="0" applyFont="1" applyFill="1" applyBorder="1" applyAlignment="1" applyProtection="1">
      <alignment horizontal="center" vertical="center" wrapText="1"/>
    </xf>
    <xf numFmtId="0" fontId="14" fillId="0" borderId="17" xfId="0" applyFont="1" applyFill="1" applyBorder="1" applyAlignment="1" applyProtection="1">
      <alignment horizontal="center" vertical="center" wrapText="1"/>
    </xf>
    <xf numFmtId="0" fontId="14" fillId="0" borderId="53" xfId="0" applyFont="1" applyFill="1" applyBorder="1" applyAlignment="1" applyProtection="1">
      <alignment horizontal="center" vertical="center" wrapText="1"/>
    </xf>
    <xf numFmtId="0" fontId="12" fillId="6" borderId="13" xfId="0" applyFont="1" applyFill="1" applyBorder="1" applyAlignment="1" applyProtection="1">
      <alignment horizontal="center" vertical="center" wrapText="1"/>
    </xf>
    <xf numFmtId="0" fontId="12" fillId="6" borderId="15" xfId="0" applyFont="1" applyFill="1" applyBorder="1" applyAlignment="1" applyProtection="1">
      <alignment horizontal="center" vertical="center" wrapText="1"/>
    </xf>
    <xf numFmtId="0" fontId="12" fillId="6" borderId="17" xfId="0" applyFont="1" applyFill="1" applyBorder="1" applyAlignment="1" applyProtection="1">
      <alignment horizontal="center" vertical="center" wrapText="1"/>
    </xf>
    <xf numFmtId="0" fontId="12" fillId="6" borderId="19" xfId="0" applyFont="1" applyFill="1" applyBorder="1" applyAlignment="1" applyProtection="1">
      <alignment horizontal="center" vertical="center" wrapText="1"/>
    </xf>
    <xf numFmtId="0" fontId="53" fillId="0" borderId="0" xfId="0" applyFont="1" applyAlignment="1" applyProtection="1">
      <alignment horizontal="center" vertical="center"/>
    </xf>
    <xf numFmtId="0" fontId="66" fillId="0" borderId="0" xfId="0" applyFont="1" applyFill="1" applyBorder="1" applyAlignment="1" applyProtection="1">
      <alignment horizontal="left" wrapText="1"/>
    </xf>
    <xf numFmtId="0" fontId="75" fillId="0" borderId="20" xfId="0" applyFont="1" applyFill="1" applyBorder="1" applyAlignment="1" applyProtection="1">
      <alignment horizontal="center" vertical="center" wrapText="1"/>
    </xf>
    <xf numFmtId="0" fontId="75" fillId="0" borderId="2" xfId="0" applyFont="1" applyFill="1" applyBorder="1" applyAlignment="1" applyProtection="1">
      <alignment horizontal="center" vertical="center" wrapText="1"/>
    </xf>
    <xf numFmtId="0" fontId="75" fillId="0" borderId="35" xfId="0" applyFont="1" applyFill="1" applyBorder="1" applyAlignment="1" applyProtection="1">
      <alignment horizontal="center" vertical="center" wrapText="1"/>
    </xf>
    <xf numFmtId="0" fontId="75" fillId="0" borderId="57" xfId="0" applyFont="1" applyFill="1" applyBorder="1" applyAlignment="1" applyProtection="1">
      <alignment horizontal="center" vertical="center" wrapText="1"/>
    </xf>
    <xf numFmtId="0" fontId="12" fillId="6" borderId="20" xfId="0" applyFont="1" applyFill="1" applyBorder="1" applyAlignment="1" applyProtection="1">
      <alignment horizontal="center" vertical="center" wrapText="1"/>
    </xf>
    <xf numFmtId="0" fontId="12" fillId="6" borderId="2" xfId="0" applyFont="1" applyFill="1" applyBorder="1" applyAlignment="1" applyProtection="1">
      <alignment horizontal="center" vertical="center" wrapText="1"/>
    </xf>
    <xf numFmtId="0" fontId="12" fillId="6" borderId="21" xfId="0" applyFont="1" applyFill="1" applyBorder="1" applyAlignment="1" applyProtection="1">
      <alignment horizontal="center" vertical="center" wrapText="1"/>
    </xf>
    <xf numFmtId="0" fontId="12" fillId="6" borderId="5" xfId="0" applyFont="1" applyFill="1" applyBorder="1" applyAlignment="1" applyProtection="1">
      <alignment horizontal="center" vertical="center" wrapText="1"/>
    </xf>
    <xf numFmtId="0" fontId="62" fillId="0" borderId="0" xfId="0" applyFont="1" applyFill="1" applyBorder="1" applyAlignment="1" applyProtection="1">
      <alignment horizontal="left" vertical="center" wrapText="1"/>
    </xf>
    <xf numFmtId="0" fontId="17" fillId="0" borderId="21" xfId="0" applyFont="1" applyBorder="1" applyAlignment="1" applyProtection="1">
      <alignment horizontal="center" vertical="center" wrapText="1"/>
    </xf>
    <xf numFmtId="0" fontId="17" fillId="0" borderId="5" xfId="0" applyFont="1" applyBorder="1" applyAlignment="1" applyProtection="1">
      <alignment horizontal="center" vertical="center" wrapText="1"/>
    </xf>
    <xf numFmtId="0" fontId="49" fillId="0" borderId="33" xfId="0" applyFont="1" applyFill="1" applyBorder="1" applyAlignment="1" applyProtection="1">
      <alignment horizontal="left" vertical="center" wrapText="1"/>
    </xf>
    <xf numFmtId="0" fontId="44" fillId="0" borderId="20" xfId="0" applyFont="1" applyBorder="1" applyAlignment="1" applyProtection="1">
      <alignment horizontal="center" vertical="center" wrapText="1"/>
    </xf>
    <xf numFmtId="0" fontId="44" fillId="0" borderId="2" xfId="0" applyFont="1" applyBorder="1" applyAlignment="1" applyProtection="1">
      <alignment horizontal="center" vertical="center" wrapText="1"/>
    </xf>
    <xf numFmtId="0" fontId="44" fillId="0" borderId="35" xfId="0" applyFont="1" applyBorder="1" applyAlignment="1" applyProtection="1">
      <alignment horizontal="center" vertical="center" wrapText="1"/>
    </xf>
    <xf numFmtId="0" fontId="44" fillId="0" borderId="57" xfId="0" applyFont="1" applyBorder="1" applyAlignment="1" applyProtection="1">
      <alignment horizontal="center" vertical="center" wrapText="1"/>
    </xf>
    <xf numFmtId="0" fontId="44" fillId="0" borderId="21" xfId="0" applyFont="1" applyBorder="1" applyAlignment="1" applyProtection="1">
      <alignment horizontal="center" vertical="center" wrapText="1"/>
    </xf>
    <xf numFmtId="0" fontId="44" fillId="0" borderId="5" xfId="0" applyFont="1" applyBorder="1" applyAlignment="1" applyProtection="1">
      <alignment horizontal="center" vertical="center" wrapText="1"/>
    </xf>
    <xf numFmtId="0" fontId="17" fillId="2" borderId="8" xfId="0" applyFont="1" applyFill="1" applyBorder="1" applyAlignment="1" applyProtection="1">
      <alignment horizontal="left" vertical="center" wrapText="1"/>
    </xf>
    <xf numFmtId="0" fontId="17" fillId="2" borderId="10" xfId="0" applyFont="1" applyFill="1" applyBorder="1" applyAlignment="1" applyProtection="1">
      <alignment horizontal="left" vertical="center" wrapText="1"/>
    </xf>
    <xf numFmtId="165" fontId="66" fillId="0" borderId="0" xfId="0" applyNumberFormat="1" applyFont="1" applyFill="1" applyBorder="1" applyAlignment="1" applyProtection="1">
      <alignment horizontal="left" wrapText="1"/>
    </xf>
    <xf numFmtId="0" fontId="17" fillId="2" borderId="11" xfId="0" applyFont="1" applyFill="1" applyBorder="1" applyAlignment="1" applyProtection="1">
      <alignment horizontal="left" vertical="center" wrapText="1"/>
    </xf>
    <xf numFmtId="0" fontId="17" fillId="2" borderId="12" xfId="0" applyFont="1" applyFill="1" applyBorder="1" applyAlignment="1" applyProtection="1">
      <alignment horizontal="left" vertical="center" wrapText="1"/>
    </xf>
    <xf numFmtId="0" fontId="66" fillId="0" borderId="0" xfId="0" applyFont="1" applyFill="1" applyBorder="1" applyAlignment="1" applyProtection="1">
      <alignment horizontal="left" wrapText="1"/>
      <protection locked="0"/>
    </xf>
  </cellXfs>
  <cellStyles count="1">
    <cellStyle name="Normal" xfId="0" builtinId="0"/>
  </cellStyles>
  <dxfs count="6">
    <dxf>
      <fill>
        <patternFill>
          <bgColor rgb="FFD3D7B1"/>
        </patternFill>
      </fill>
    </dxf>
    <dxf>
      <fill>
        <patternFill>
          <bgColor rgb="FFC07E8C"/>
        </patternFill>
      </fill>
    </dxf>
    <dxf>
      <fill>
        <patternFill>
          <bgColor rgb="FF85C190"/>
        </patternFill>
      </fill>
    </dxf>
    <dxf>
      <font>
        <b/>
        <i val="0"/>
        <color auto="1"/>
      </font>
      <fill>
        <patternFill>
          <bgColor rgb="FF85C190"/>
        </patternFill>
      </fill>
    </dxf>
    <dxf>
      <font>
        <b/>
        <i val="0"/>
        <color auto="1"/>
      </font>
      <fill>
        <patternFill>
          <bgColor rgb="FFC07E8C"/>
        </patternFill>
      </fill>
    </dxf>
    <dxf>
      <font>
        <b/>
        <i val="0"/>
        <color theme="1"/>
      </font>
      <fill>
        <patternFill>
          <bgColor rgb="FFD3D7B1"/>
        </patternFill>
      </fill>
    </dxf>
  </dxfs>
  <tableStyles count="0" defaultTableStyle="TableStyleMedium2" defaultPivotStyle="PivotStyleLight16"/>
  <colors>
    <mruColors>
      <color rgb="FF85C190"/>
      <color rgb="FFC07E8C"/>
      <color rgb="FFD3D7B1"/>
      <color rgb="FFE6EEF6"/>
      <color rgb="FFCFDDED"/>
      <color rgb="FFC8D7EA"/>
      <color rgb="FFCCD8E1"/>
      <color rgb="FFB3FFD5"/>
      <color rgb="FF8F4656"/>
      <color rgb="FFDAD8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0</xdr:rowOff>
    </xdr:from>
    <xdr:to>
      <xdr:col>1</xdr:col>
      <xdr:colOff>238125</xdr:colOff>
      <xdr:row>55</xdr:row>
      <xdr:rowOff>19050</xdr:rowOff>
    </xdr:to>
    <xdr:pic>
      <xdr:nvPicPr>
        <xdr:cNvPr id="2" name="Picture 11" descr="A4-Portrait3">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0117"/>
        <a:stretch/>
      </xdr:blipFill>
      <xdr:spPr bwMode="auto">
        <a:xfrm>
          <a:off x="1" y="0"/>
          <a:ext cx="6715124" cy="10553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19051</xdr:colOff>
      <xdr:row>5</xdr:row>
      <xdr:rowOff>9525</xdr:rowOff>
    </xdr:from>
    <xdr:to>
      <xdr:col>1</xdr:col>
      <xdr:colOff>133350</xdr:colOff>
      <xdr:row>54</xdr:row>
      <xdr:rowOff>28575</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9051" y="1000125"/>
          <a:ext cx="6591299" cy="9372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600"/>
            </a:spcAft>
          </a:pPr>
          <a:r>
            <a:rPr lang="en-AU" sz="1100" b="1">
              <a:solidFill>
                <a:schemeClr val="dk1"/>
              </a:solidFill>
              <a:effectLst/>
              <a:latin typeface="Arial" panose="020B0604020202020204" pitchFamily="34" charset="0"/>
              <a:ea typeface="+mn-ea"/>
              <a:cs typeface="Arial" panose="020B0604020202020204" pitchFamily="34" charset="0"/>
            </a:rPr>
            <a:t>Process for</a:t>
          </a:r>
          <a:r>
            <a:rPr lang="en-AU" sz="1100" b="1" baseline="0">
              <a:solidFill>
                <a:schemeClr val="dk1"/>
              </a:solidFill>
              <a:effectLst/>
              <a:latin typeface="Arial" panose="020B0604020202020204" pitchFamily="34" charset="0"/>
              <a:ea typeface="+mn-ea"/>
              <a:cs typeface="Arial" panose="020B0604020202020204" pitchFamily="34" charset="0"/>
            </a:rPr>
            <a:t> </a:t>
          </a:r>
          <a:r>
            <a:rPr lang="en-AU" sz="1100" b="1">
              <a:solidFill>
                <a:schemeClr val="dk1"/>
              </a:solidFill>
              <a:effectLst/>
              <a:latin typeface="Arial" panose="020B0604020202020204" pitchFamily="34" charset="0"/>
              <a:ea typeface="+mn-ea"/>
              <a:cs typeface="Arial" panose="020B0604020202020204" pitchFamily="34" charset="0"/>
            </a:rPr>
            <a:t>Assessing Quarry Specific Testing Frequencies (QSTF)</a:t>
          </a:r>
          <a:endParaRPr lang="en-AU" sz="1100">
            <a:solidFill>
              <a:schemeClr val="dk1"/>
            </a:solidFill>
            <a:effectLst/>
            <a:latin typeface="Arial" panose="020B0604020202020204" pitchFamily="34" charset="0"/>
            <a:ea typeface="+mn-ea"/>
            <a:cs typeface="Arial" panose="020B0604020202020204" pitchFamily="34" charset="0"/>
          </a:endParaRPr>
        </a:p>
        <a:p>
          <a:r>
            <a:rPr lang="en-AU" sz="1100" b="1">
              <a:solidFill>
                <a:schemeClr val="dk1"/>
              </a:solidFill>
              <a:effectLst/>
              <a:latin typeface="Arial" panose="020B0604020202020204" pitchFamily="34" charset="0"/>
              <a:ea typeface="+mn-ea"/>
              <a:cs typeface="Arial" panose="020B0604020202020204" pitchFamily="34" charset="0"/>
            </a:rPr>
            <a:t>Guide Notes for completing Quarry Specific Testing Frequency Schedule</a:t>
          </a:r>
          <a:endParaRPr lang="en-AU" sz="1100">
            <a:solidFill>
              <a:schemeClr val="dk1"/>
            </a:solidFill>
            <a:effectLst/>
            <a:latin typeface="Arial" panose="020B0604020202020204" pitchFamily="34" charset="0"/>
            <a:ea typeface="+mn-ea"/>
            <a:cs typeface="Arial" panose="020B0604020202020204" pitchFamily="34" charset="0"/>
          </a:endParaRPr>
        </a:p>
        <a:p>
          <a:endParaRPr lang="en-AU" sz="1000" b="1">
            <a:solidFill>
              <a:schemeClr val="dk1"/>
            </a:solidFill>
            <a:effectLst/>
            <a:latin typeface="Arial" panose="020B0604020202020204" pitchFamily="34" charset="0"/>
            <a:ea typeface="+mn-ea"/>
            <a:cs typeface="Arial" panose="020B0604020202020204" pitchFamily="34" charset="0"/>
          </a:endParaRPr>
        </a:p>
        <a:p>
          <a:pPr>
            <a:spcBef>
              <a:spcPts val="300"/>
            </a:spcBef>
          </a:pPr>
          <a:r>
            <a:rPr lang="en-AU" sz="1100" b="1">
              <a:solidFill>
                <a:schemeClr val="dk1"/>
              </a:solidFill>
              <a:effectLst/>
              <a:latin typeface="Arial" panose="020B0604020202020204" pitchFamily="34" charset="0"/>
              <a:ea typeface="+mn-ea"/>
              <a:cs typeface="Arial" panose="020B0604020202020204" pitchFamily="34" charset="0"/>
            </a:rPr>
            <a:t>Purpose of Guide Notes</a:t>
          </a:r>
        </a:p>
        <a:p>
          <a:pPr>
            <a:lnSpc>
              <a:spcPts val="1500"/>
            </a:lnSpc>
            <a:spcBef>
              <a:spcPts val="600"/>
            </a:spcBef>
            <a:spcAft>
              <a:spcPts val="600"/>
            </a:spcAft>
          </a:pPr>
          <a:r>
            <a:rPr lang="en-AU" sz="900">
              <a:solidFill>
                <a:schemeClr val="dk1"/>
              </a:solidFill>
              <a:effectLst/>
              <a:latin typeface="Arial" panose="020B0604020202020204" pitchFamily="34" charset="0"/>
              <a:ea typeface="+mn-ea"/>
              <a:cs typeface="Arial" panose="020B0604020202020204" pitchFamily="34" charset="0"/>
            </a:rPr>
            <a:t>The purpose of these</a:t>
          </a:r>
          <a:r>
            <a:rPr lang="en-AU" sz="900" baseline="0">
              <a:solidFill>
                <a:schemeClr val="dk1"/>
              </a:solidFill>
              <a:effectLst/>
              <a:latin typeface="Arial" panose="020B0604020202020204" pitchFamily="34" charset="0"/>
              <a:ea typeface="+mn-ea"/>
              <a:cs typeface="Arial" panose="020B0604020202020204" pitchFamily="34" charset="0"/>
            </a:rPr>
            <a:t> </a:t>
          </a:r>
          <a:r>
            <a:rPr lang="en-AU" sz="900">
              <a:solidFill>
                <a:schemeClr val="dk1"/>
              </a:solidFill>
              <a:effectLst/>
              <a:latin typeface="Arial" panose="020B0604020202020204" pitchFamily="34" charset="0"/>
              <a:ea typeface="+mn-ea"/>
              <a:cs typeface="Arial" panose="020B0604020202020204" pitchFamily="34" charset="0"/>
            </a:rPr>
            <a:t>guide notes is to assist the user in completing the Assessment of Quarry Specific Testing Frequency Schedule (QSTFS) of the Quarry Registration System (QRS).</a:t>
          </a:r>
        </a:p>
        <a:p>
          <a:pPr>
            <a:lnSpc>
              <a:spcPts val="1500"/>
            </a:lnSpc>
            <a:spcAft>
              <a:spcPts val="600"/>
            </a:spcAft>
          </a:pPr>
          <a:r>
            <a:rPr lang="en-AU" sz="900">
              <a:solidFill>
                <a:schemeClr val="dk1"/>
              </a:solidFill>
              <a:effectLst/>
              <a:latin typeface="Arial" panose="020B0604020202020204" pitchFamily="34" charset="0"/>
              <a:ea typeface="+mn-ea"/>
              <a:cs typeface="Arial" panose="020B0604020202020204" pitchFamily="34" charset="0"/>
            </a:rPr>
            <a:t>This guide note supports </a:t>
          </a:r>
          <a:r>
            <a:rPr lang="en-AU" sz="900" b="1">
              <a:solidFill>
                <a:schemeClr val="dk1"/>
              </a:solidFill>
              <a:effectLst/>
              <a:latin typeface="Arial" panose="020B0604020202020204" pitchFamily="34" charset="0"/>
              <a:ea typeface="+mn-ea"/>
              <a:cs typeface="Arial" panose="020B0604020202020204" pitchFamily="34" charset="0"/>
            </a:rPr>
            <a:t>QRS4: </a:t>
          </a:r>
          <a:r>
            <a:rPr lang="en-AU" sz="900" b="1" i="1">
              <a:solidFill>
                <a:schemeClr val="dk1"/>
              </a:solidFill>
              <a:effectLst/>
              <a:latin typeface="Arial" panose="020B0604020202020204" pitchFamily="34" charset="0"/>
              <a:ea typeface="+mn-ea"/>
              <a:cs typeface="Arial" panose="020B0604020202020204" pitchFamily="34" charset="0"/>
            </a:rPr>
            <a:t>“Assigning Quarry Specific Testing Frequencies for Source Rock Tests” </a:t>
          </a:r>
          <a:r>
            <a:rPr lang="en-AU" sz="900">
              <a:solidFill>
                <a:schemeClr val="dk1"/>
              </a:solidFill>
              <a:effectLst/>
              <a:latin typeface="Arial" panose="020B0604020202020204" pitchFamily="34" charset="0"/>
              <a:ea typeface="+mn-ea"/>
              <a:cs typeface="Arial" panose="020B0604020202020204" pitchFamily="34" charset="0"/>
            </a:rPr>
            <a:t>which is required as part of the QRS registration submission.</a:t>
          </a:r>
        </a:p>
        <a:p>
          <a:pPr>
            <a:lnSpc>
              <a:spcPts val="1500"/>
            </a:lnSpc>
            <a:spcAft>
              <a:spcPts val="300"/>
            </a:spcAft>
          </a:pPr>
          <a:r>
            <a:rPr lang="en-AU" sz="900" baseline="0">
              <a:solidFill>
                <a:schemeClr val="dk1"/>
              </a:solidFill>
              <a:effectLst/>
              <a:latin typeface="Arial" panose="020B0604020202020204" pitchFamily="34" charset="0"/>
              <a:ea typeface="+mn-ea"/>
              <a:cs typeface="Arial" panose="020B0604020202020204" pitchFamily="34" charset="0"/>
            </a:rPr>
            <a:t>There are three Tabs (pages) to the QSTF Schedule Assessment that need to be completed as a part of registration submission.</a:t>
          </a:r>
          <a:endParaRPr lang="en-AU" sz="900">
            <a:solidFill>
              <a:schemeClr val="dk1"/>
            </a:solidFill>
            <a:effectLst/>
            <a:latin typeface="Arial" panose="020B0604020202020204" pitchFamily="34" charset="0"/>
            <a:ea typeface="+mn-ea"/>
            <a:cs typeface="Arial" panose="020B0604020202020204" pitchFamily="34" charset="0"/>
          </a:endParaRPr>
        </a:p>
        <a:p>
          <a:pPr>
            <a:lnSpc>
              <a:spcPts val="1500"/>
            </a:lnSpc>
            <a:spcAft>
              <a:spcPts val="300"/>
            </a:spcAft>
          </a:pPr>
          <a:r>
            <a:rPr lang="en-AU" sz="900">
              <a:solidFill>
                <a:schemeClr val="dk1"/>
              </a:solidFill>
              <a:effectLst/>
              <a:latin typeface="Arial" panose="020B0604020202020204" pitchFamily="34" charset="0"/>
              <a:ea typeface="+mn-ea"/>
              <a:cs typeface="Arial" panose="020B0604020202020204" pitchFamily="34" charset="0"/>
            </a:rPr>
            <a:t>A "QSTF Schedule" </a:t>
          </a:r>
          <a:r>
            <a:rPr lang="en-AU" sz="900" baseline="0">
              <a:solidFill>
                <a:schemeClr val="dk1"/>
              </a:solidFill>
              <a:effectLst/>
              <a:latin typeface="Arial" panose="020B0604020202020204" pitchFamily="34" charset="0"/>
              <a:ea typeface="+mn-ea"/>
              <a:cs typeface="Arial" panose="020B0604020202020204" pitchFamily="34" charset="0"/>
            </a:rPr>
            <a:t>is required</a:t>
          </a:r>
          <a:r>
            <a:rPr lang="en-AU" sz="900">
              <a:solidFill>
                <a:schemeClr val="dk1"/>
              </a:solidFill>
              <a:effectLst/>
              <a:latin typeface="Arial" panose="020B0604020202020204" pitchFamily="34" charset="0"/>
              <a:ea typeface="+mn-ea"/>
              <a:cs typeface="Arial" panose="020B0604020202020204" pitchFamily="34" charset="0"/>
            </a:rPr>
            <a:t> for each source rock type.</a:t>
          </a:r>
        </a:p>
        <a:p>
          <a:endParaRPr lang="en-AU" sz="1000">
            <a:solidFill>
              <a:schemeClr val="dk1"/>
            </a:solidFill>
            <a:effectLst/>
            <a:latin typeface="Arial" panose="020B0604020202020204" pitchFamily="34" charset="0"/>
            <a:ea typeface="+mn-ea"/>
            <a:cs typeface="Arial" panose="020B0604020202020204" pitchFamily="34" charset="0"/>
          </a:endParaRPr>
        </a:p>
        <a:p>
          <a:pPr>
            <a:spcBef>
              <a:spcPts val="0"/>
            </a:spcBef>
          </a:pPr>
          <a:r>
            <a:rPr lang="en-AU" sz="1100" b="1">
              <a:solidFill>
                <a:schemeClr val="dk1"/>
              </a:solidFill>
              <a:effectLst/>
              <a:latin typeface="Arial" panose="020B0604020202020204" pitchFamily="34" charset="0"/>
              <a:ea typeface="+mn-ea"/>
              <a:cs typeface="Arial" panose="020B0604020202020204" pitchFamily="34" charset="0"/>
            </a:rPr>
            <a:t>Tab 1: Qualitative Assessment - Interactive Criteria Scoring Matrix Calculation</a:t>
          </a:r>
          <a:br>
            <a:rPr lang="en-AU" sz="1100" b="1">
              <a:solidFill>
                <a:schemeClr val="dk1"/>
              </a:solidFill>
              <a:effectLst/>
              <a:latin typeface="Arial" panose="020B0604020202020204" pitchFamily="34" charset="0"/>
              <a:ea typeface="+mn-ea"/>
              <a:cs typeface="Arial" panose="020B0604020202020204" pitchFamily="34" charset="0"/>
            </a:rPr>
          </a:br>
          <a:r>
            <a:rPr lang="en-AU" sz="1100" b="1">
              <a:solidFill>
                <a:schemeClr val="dk1"/>
              </a:solidFill>
              <a:effectLst/>
              <a:latin typeface="Arial" panose="020B0604020202020204" pitchFamily="34" charset="0"/>
              <a:ea typeface="+mn-ea"/>
              <a:cs typeface="Arial" panose="020B0604020202020204" pitchFamily="34" charset="0"/>
            </a:rPr>
            <a:t>(refer Sections 4 &amp; 5, Page 2 to 8 of QRS4)</a:t>
          </a:r>
        </a:p>
        <a:p>
          <a:endParaRPr lang="en-AU" sz="1000" b="1">
            <a:solidFill>
              <a:schemeClr val="dk1"/>
            </a:solidFill>
            <a:effectLst/>
            <a:latin typeface="Arial" panose="020B0604020202020204" pitchFamily="34" charset="0"/>
            <a:ea typeface="+mn-ea"/>
            <a:cs typeface="Arial" panose="020B0604020202020204" pitchFamily="34" charset="0"/>
          </a:endParaRPr>
        </a:p>
        <a:p>
          <a:r>
            <a:rPr lang="en-AU" sz="1000" b="1">
              <a:solidFill>
                <a:schemeClr val="dk1"/>
              </a:solidFill>
              <a:effectLst/>
              <a:latin typeface="Arial" panose="020B0604020202020204" pitchFamily="34" charset="0"/>
              <a:ea typeface="+mn-ea"/>
              <a:cs typeface="Arial" panose="020B0604020202020204" pitchFamily="34" charset="0"/>
            </a:rPr>
            <a:t>Quarry Name</a:t>
          </a:r>
        </a:p>
        <a:p>
          <a:pPr>
            <a:lnSpc>
              <a:spcPts val="1400"/>
            </a:lnSpc>
          </a:pPr>
          <a:r>
            <a:rPr lang="en-AU" sz="900">
              <a:solidFill>
                <a:schemeClr val="dk1"/>
              </a:solidFill>
              <a:effectLst/>
              <a:latin typeface="Arial" panose="020B0604020202020204" pitchFamily="34" charset="0"/>
              <a:ea typeface="+mn-ea"/>
              <a:cs typeface="Arial" panose="020B0604020202020204" pitchFamily="34" charset="0"/>
            </a:rPr>
            <a:t>Fill out the top section of this</a:t>
          </a:r>
          <a:r>
            <a:rPr lang="en-AU" sz="900" baseline="0">
              <a:solidFill>
                <a:schemeClr val="dk1"/>
              </a:solidFill>
              <a:effectLst/>
              <a:latin typeface="Arial" panose="020B0604020202020204" pitchFamily="34" charset="0"/>
              <a:ea typeface="+mn-ea"/>
              <a:cs typeface="Arial" panose="020B0604020202020204" pitchFamily="34" charset="0"/>
            </a:rPr>
            <a:t> Tab </a:t>
          </a:r>
          <a:r>
            <a:rPr lang="en-AU" sz="900">
              <a:solidFill>
                <a:schemeClr val="dk1"/>
              </a:solidFill>
              <a:effectLst/>
              <a:latin typeface="Arial" panose="020B0604020202020204" pitchFamily="34" charset="0"/>
              <a:ea typeface="+mn-ea"/>
              <a:cs typeface="Arial" panose="020B0604020202020204" pitchFamily="34" charset="0"/>
            </a:rPr>
            <a:t>which includes quarry name and other relevant details.</a:t>
          </a:r>
        </a:p>
        <a:p>
          <a:endParaRPr lang="en-AU" sz="1000" b="1">
            <a:solidFill>
              <a:schemeClr val="dk1"/>
            </a:solidFill>
            <a:effectLst/>
            <a:latin typeface="Arial" panose="020B0604020202020204" pitchFamily="34" charset="0"/>
            <a:ea typeface="+mn-ea"/>
            <a:cs typeface="Arial" panose="020B0604020202020204" pitchFamily="34" charset="0"/>
          </a:endParaRPr>
        </a:p>
        <a:p>
          <a:r>
            <a:rPr lang="en-AU" sz="1000" b="1">
              <a:solidFill>
                <a:schemeClr val="dk1"/>
              </a:solidFill>
              <a:effectLst/>
              <a:latin typeface="Arial" panose="020B0604020202020204" pitchFamily="34" charset="0"/>
              <a:ea typeface="+mn-ea"/>
              <a:cs typeface="Arial" panose="020B0604020202020204" pitchFamily="34" charset="0"/>
            </a:rPr>
            <a:t>Assessment Criteria</a:t>
          </a:r>
        </a:p>
        <a:p>
          <a:pPr lvl="0">
            <a:lnSpc>
              <a:spcPts val="1500"/>
            </a:lnSpc>
            <a:spcAft>
              <a:spcPts val="600"/>
            </a:spcAft>
          </a:pPr>
          <a:r>
            <a:rPr lang="en-AU" sz="900">
              <a:solidFill>
                <a:schemeClr val="dk1"/>
              </a:solidFill>
              <a:effectLst/>
              <a:latin typeface="Arial" panose="020B0604020202020204" pitchFamily="34" charset="0"/>
              <a:ea typeface="+mn-ea"/>
              <a:cs typeface="Arial" panose="020B0604020202020204" pitchFamily="34" charset="0"/>
            </a:rPr>
            <a:t>Read Table 3 </a:t>
          </a:r>
          <a:r>
            <a:rPr lang="en-AU" sz="900" i="1">
              <a:solidFill>
                <a:schemeClr val="dk1"/>
              </a:solidFill>
              <a:effectLst/>
              <a:latin typeface="Arial" panose="020B0604020202020204" pitchFamily="34" charset="0"/>
              <a:ea typeface="+mn-ea"/>
              <a:cs typeface="Arial" panose="020B0604020202020204" pitchFamily="34" charset="0"/>
            </a:rPr>
            <a:t>"Summary of Interactive Criteria for Nominating Testing Frequency Levels" </a:t>
          </a:r>
          <a:r>
            <a:rPr lang="en-AU" sz="900">
              <a:solidFill>
                <a:schemeClr val="dk1"/>
              </a:solidFill>
              <a:effectLst/>
              <a:latin typeface="Arial" panose="020B0604020202020204" pitchFamily="34" charset="0"/>
              <a:ea typeface="+mn-ea"/>
              <a:cs typeface="Arial" panose="020B0604020202020204" pitchFamily="34" charset="0"/>
            </a:rPr>
            <a:t>for adoption of testing levels on the right hand side of the page.</a:t>
          </a:r>
        </a:p>
        <a:p>
          <a:pPr lvl="0">
            <a:lnSpc>
              <a:spcPts val="1500"/>
            </a:lnSpc>
            <a:spcAft>
              <a:spcPts val="600"/>
            </a:spcAft>
          </a:pPr>
          <a:r>
            <a:rPr lang="en-AU" sz="900">
              <a:solidFill>
                <a:schemeClr val="dk1"/>
              </a:solidFill>
              <a:effectLst/>
              <a:latin typeface="Arial" panose="020B0604020202020204" pitchFamily="34" charset="0"/>
              <a:ea typeface="+mn-ea"/>
              <a:cs typeface="Arial" panose="020B0604020202020204" pitchFamily="34" charset="0"/>
            </a:rPr>
            <a:t>Apply that information to fill in the "score column" of the assessment criteria.</a:t>
          </a:r>
        </a:p>
        <a:p>
          <a:pPr lvl="0">
            <a:lnSpc>
              <a:spcPts val="1500"/>
            </a:lnSpc>
            <a:spcAft>
              <a:spcPts val="600"/>
            </a:spcAft>
          </a:pPr>
          <a:r>
            <a:rPr lang="en-AU" sz="900">
              <a:solidFill>
                <a:schemeClr val="dk1"/>
              </a:solidFill>
              <a:effectLst/>
              <a:latin typeface="Arial" panose="020B0604020202020204" pitchFamily="34" charset="0"/>
              <a:ea typeface="+mn-ea"/>
              <a:cs typeface="Arial" panose="020B0604020202020204" pitchFamily="34" charset="0"/>
            </a:rPr>
            <a:t>Add comments and attach all relevant documentation as PDFs to substantiate the score you choose.</a:t>
          </a:r>
        </a:p>
        <a:p>
          <a:pPr>
            <a:lnSpc>
              <a:spcPts val="1500"/>
            </a:lnSpc>
            <a:spcAft>
              <a:spcPts val="300"/>
            </a:spcAft>
          </a:pPr>
          <a:r>
            <a:rPr lang="en-AU" sz="900">
              <a:solidFill>
                <a:schemeClr val="dk1"/>
              </a:solidFill>
              <a:effectLst/>
              <a:latin typeface="Arial" panose="020B0604020202020204" pitchFamily="34" charset="0"/>
              <a:ea typeface="+mn-ea"/>
              <a:cs typeface="Arial" panose="020B0604020202020204" pitchFamily="34" charset="0"/>
            </a:rPr>
            <a:t>This will then calculate a score in the Testing Frequency Level box below the table and will attribute a level of “Low”, “Medium” or “Default”. This calculation is automatic and the calculation formula is locked and cannot be accessed by the user.</a:t>
          </a:r>
        </a:p>
        <a:p>
          <a:pPr>
            <a:lnSpc>
              <a:spcPct val="100000"/>
            </a:lnSpc>
          </a:pPr>
          <a:br>
            <a:rPr lang="en-AU" sz="1000">
              <a:solidFill>
                <a:schemeClr val="dk1"/>
              </a:solidFill>
              <a:effectLst/>
              <a:latin typeface="Arial" panose="020B0604020202020204" pitchFamily="34" charset="0"/>
              <a:ea typeface="+mn-ea"/>
              <a:cs typeface="Arial" panose="020B0604020202020204" pitchFamily="34" charset="0"/>
            </a:rPr>
          </a:br>
          <a:r>
            <a:rPr lang="en-AU" sz="1100" b="1">
              <a:solidFill>
                <a:schemeClr val="dk1"/>
              </a:solidFill>
              <a:effectLst/>
              <a:latin typeface="Arial" panose="020B0604020202020204" pitchFamily="34" charset="0"/>
              <a:ea typeface="+mn-ea"/>
              <a:cs typeface="Arial" panose="020B0604020202020204" pitchFamily="34" charset="0"/>
            </a:rPr>
            <a:t>Tab 2: Quantitative Assessment - Source Rock Multiplier ‘</a:t>
          </a:r>
          <a:r>
            <a:rPr lang="en-AU" sz="1100" b="1" i="1">
              <a:solidFill>
                <a:schemeClr val="dk1"/>
              </a:solidFill>
              <a:effectLst/>
              <a:latin typeface="Arial" panose="020B0604020202020204" pitchFamily="34" charset="0"/>
              <a:ea typeface="+mn-ea"/>
              <a:cs typeface="Arial" panose="020B0604020202020204" pitchFamily="34" charset="0"/>
            </a:rPr>
            <a:t>m</a:t>
          </a:r>
          <a:r>
            <a:rPr lang="en-AU" sz="1100" b="1">
              <a:solidFill>
                <a:schemeClr val="dk1"/>
              </a:solidFill>
              <a:effectLst/>
              <a:latin typeface="Arial" panose="020B0604020202020204" pitchFamily="34" charset="0"/>
              <a:ea typeface="+mn-ea"/>
              <a:cs typeface="Arial" panose="020B0604020202020204" pitchFamily="34" charset="0"/>
            </a:rPr>
            <a:t>’ Calculation </a:t>
          </a:r>
          <a:br>
            <a:rPr lang="en-AU" sz="1100" b="1">
              <a:solidFill>
                <a:schemeClr val="dk1"/>
              </a:solidFill>
              <a:effectLst/>
              <a:latin typeface="Arial" panose="020B0604020202020204" pitchFamily="34" charset="0"/>
              <a:ea typeface="+mn-ea"/>
              <a:cs typeface="Arial" panose="020B0604020202020204" pitchFamily="34" charset="0"/>
            </a:rPr>
          </a:br>
          <a:r>
            <a:rPr lang="en-AU" sz="1100" b="1">
              <a:solidFill>
                <a:schemeClr val="dk1"/>
              </a:solidFill>
              <a:effectLst/>
              <a:latin typeface="Arial" panose="020B0604020202020204" pitchFamily="34" charset="0"/>
              <a:ea typeface="+mn-ea"/>
              <a:cs typeface="Arial" panose="020B0604020202020204" pitchFamily="34" charset="0"/>
            </a:rPr>
            <a:t>(refer Section 4, page 2 to 4 of QRS4)</a:t>
          </a:r>
        </a:p>
        <a:p>
          <a:pPr>
            <a:lnSpc>
              <a:spcPts val="1500"/>
            </a:lnSpc>
            <a:spcBef>
              <a:spcPts val="600"/>
            </a:spcBef>
            <a:spcAft>
              <a:spcPts val="600"/>
            </a:spcAft>
          </a:pPr>
          <a:r>
            <a:rPr lang="en-AU" sz="900">
              <a:solidFill>
                <a:schemeClr val="dk1"/>
              </a:solidFill>
              <a:effectLst/>
              <a:latin typeface="Arial" panose="020B0604020202020204" pitchFamily="34" charset="0"/>
              <a:ea typeface="+mn-ea"/>
              <a:cs typeface="Arial" panose="020B0604020202020204" pitchFamily="34" charset="0"/>
            </a:rPr>
            <a:t>Fill out data entry cells in this Tab using the results of NATA Accredited Test reports issued by laboratories</a:t>
          </a:r>
          <a:r>
            <a:rPr lang="en-AU" sz="900" baseline="0">
              <a:solidFill>
                <a:schemeClr val="dk1"/>
              </a:solidFill>
              <a:effectLst/>
              <a:latin typeface="Arial" panose="020B0604020202020204" pitchFamily="34" charset="0"/>
              <a:ea typeface="+mn-ea"/>
              <a:cs typeface="Arial" panose="020B0604020202020204" pitchFamily="34" charset="0"/>
            </a:rPr>
            <a:t> registered in Transport and Main Roads Construction Materials Testing (CMT) Suppliers Registration System.  </a:t>
          </a:r>
          <a:r>
            <a:rPr lang="en-AU" sz="900">
              <a:solidFill>
                <a:schemeClr val="dk1"/>
              </a:solidFill>
              <a:effectLst/>
              <a:latin typeface="Arial" panose="020B0604020202020204" pitchFamily="34" charset="0"/>
              <a:ea typeface="+mn-ea"/>
              <a:cs typeface="Arial" panose="020B0604020202020204" pitchFamily="34" charset="0"/>
            </a:rPr>
            <a:t>PDF copies of all source rock test property reports are also to be attached </a:t>
          </a:r>
          <a:r>
            <a:rPr lang="en-AU" sz="900" baseline="0">
              <a:solidFill>
                <a:schemeClr val="dk1"/>
              </a:solidFill>
              <a:effectLst/>
              <a:latin typeface="Arial" panose="020B0604020202020204" pitchFamily="34" charset="0"/>
              <a:ea typeface="+mn-ea"/>
              <a:cs typeface="Arial" panose="020B0604020202020204" pitchFamily="34" charset="0"/>
            </a:rPr>
            <a:t>to substantiate all test property values that are entered</a:t>
          </a:r>
          <a:r>
            <a:rPr lang="en-AU" sz="900">
              <a:solidFill>
                <a:schemeClr val="dk1"/>
              </a:solidFill>
              <a:effectLst/>
              <a:latin typeface="Arial" panose="020B0604020202020204" pitchFamily="34" charset="0"/>
              <a:ea typeface="+mn-ea"/>
              <a:cs typeface="Arial" panose="020B0604020202020204" pitchFamily="34" charset="0"/>
            </a:rPr>
            <a:t>.</a:t>
          </a:r>
        </a:p>
        <a:p>
          <a:pPr>
            <a:lnSpc>
              <a:spcPts val="1500"/>
            </a:lnSpc>
            <a:spcAft>
              <a:spcPts val="300"/>
            </a:spcAft>
          </a:pPr>
          <a:r>
            <a:rPr lang="en-AU" sz="900">
              <a:solidFill>
                <a:schemeClr val="dk1"/>
              </a:solidFill>
              <a:effectLst/>
              <a:latin typeface="Arial" panose="020B0604020202020204" pitchFamily="34" charset="0"/>
              <a:ea typeface="+mn-ea"/>
              <a:cs typeface="Arial" panose="020B0604020202020204" pitchFamily="34" charset="0"/>
            </a:rPr>
            <a:t>Any blank unshaded</a:t>
          </a:r>
          <a:r>
            <a:rPr lang="en-AU" sz="900" baseline="0">
              <a:solidFill>
                <a:schemeClr val="dk1"/>
              </a:solidFill>
              <a:effectLst/>
              <a:latin typeface="Arial" panose="020B0604020202020204" pitchFamily="34" charset="0"/>
              <a:ea typeface="+mn-ea"/>
              <a:cs typeface="Arial" panose="020B0604020202020204" pitchFamily="34" charset="0"/>
            </a:rPr>
            <a:t> cells </a:t>
          </a:r>
          <a:r>
            <a:rPr lang="en-AU" sz="900">
              <a:solidFill>
                <a:schemeClr val="dk1"/>
              </a:solidFill>
              <a:effectLst/>
              <a:latin typeface="Arial" panose="020B0604020202020204" pitchFamily="34" charset="0"/>
              <a:ea typeface="+mn-ea"/>
              <a:cs typeface="Arial" panose="020B0604020202020204" pitchFamily="34" charset="0"/>
            </a:rPr>
            <a:t>require a value including some </a:t>
          </a:r>
          <a:r>
            <a:rPr lang="en-AU" sz="900" baseline="0">
              <a:solidFill>
                <a:schemeClr val="dk1"/>
              </a:solidFill>
              <a:effectLst/>
              <a:latin typeface="Arial" panose="020B0604020202020204" pitchFamily="34" charset="0"/>
              <a:ea typeface="+mn-ea"/>
              <a:cs typeface="Arial" panose="020B0604020202020204" pitchFamily="34" charset="0"/>
            </a:rPr>
            <a:t>test property </a:t>
          </a:r>
          <a:r>
            <a:rPr lang="en-AU" sz="900">
              <a:solidFill>
                <a:schemeClr val="dk1"/>
              </a:solidFill>
              <a:effectLst/>
              <a:latin typeface="Arial" panose="020B0604020202020204" pitchFamily="34" charset="0"/>
              <a:ea typeface="+mn-ea"/>
              <a:cs typeface="Arial" panose="020B0604020202020204" pitchFamily="34" charset="0"/>
            </a:rPr>
            <a:t>limits/values from the relevan</a:t>
          </a:r>
          <a:r>
            <a:rPr lang="en-AU" sz="900" baseline="0">
              <a:solidFill>
                <a:schemeClr val="dk1"/>
              </a:solidFill>
              <a:effectLst/>
              <a:latin typeface="Arial" panose="020B0604020202020204" pitchFamily="34" charset="0"/>
              <a:ea typeface="+mn-ea"/>
              <a:cs typeface="Arial" panose="020B0604020202020204" pitchFamily="34" charset="0"/>
            </a:rPr>
            <a:t>t Technical Specification</a:t>
          </a:r>
          <a:r>
            <a:rPr lang="en-AU" sz="900">
              <a:solidFill>
                <a:schemeClr val="dk1"/>
              </a:solidFill>
              <a:effectLst/>
              <a:latin typeface="Arial" panose="020B0604020202020204" pitchFamily="34" charset="0"/>
              <a:ea typeface="+mn-ea"/>
              <a:cs typeface="Arial" panose="020B0604020202020204" pitchFamily="34" charset="0"/>
            </a:rPr>
            <a:t>. All other cells containing a calculation formula are locked and cannot be accessed by the user.</a:t>
          </a:r>
        </a:p>
        <a:p>
          <a:pPr>
            <a:lnSpc>
              <a:spcPct val="150000"/>
            </a:lnSpc>
          </a:pPr>
          <a:r>
            <a:rPr lang="en-AU" sz="1100" b="1">
              <a:solidFill>
                <a:schemeClr val="dk1"/>
              </a:solidFill>
              <a:effectLst/>
              <a:latin typeface="Arial" panose="020B0604020202020204" pitchFamily="34" charset="0"/>
              <a:ea typeface="+mn-ea"/>
              <a:cs typeface="Arial" panose="020B0604020202020204" pitchFamily="34" charset="0"/>
            </a:rPr>
            <a:t>Tab 3: Quarry Specific Testing Frequency Schedule (QTFS)</a:t>
          </a:r>
        </a:p>
        <a:p>
          <a:pPr>
            <a:lnSpc>
              <a:spcPts val="1500"/>
            </a:lnSpc>
            <a:spcBef>
              <a:spcPts val="600"/>
            </a:spcBef>
            <a:spcAft>
              <a:spcPts val="600"/>
            </a:spcAft>
          </a:pPr>
          <a:r>
            <a:rPr lang="en-AU" sz="900">
              <a:solidFill>
                <a:schemeClr val="dk1"/>
              </a:solidFill>
              <a:effectLst/>
              <a:latin typeface="Arial" panose="020B0604020202020204" pitchFamily="34" charset="0"/>
              <a:ea typeface="+mn-ea"/>
              <a:cs typeface="Arial" panose="020B0604020202020204" pitchFamily="34" charset="0"/>
            </a:rPr>
            <a:t>Testing Frequency Matrix Levels calculated on Tab 1 and Tab 2 will copy over to the top of this Tab.</a:t>
          </a:r>
        </a:p>
        <a:p>
          <a:pPr>
            <a:lnSpc>
              <a:spcPts val="1500"/>
            </a:lnSpc>
            <a:spcAft>
              <a:spcPts val="600"/>
            </a:spcAft>
          </a:pPr>
          <a:r>
            <a:rPr lang="en-AU" sz="900">
              <a:solidFill>
                <a:schemeClr val="dk1"/>
              </a:solidFill>
              <a:effectLst/>
              <a:latin typeface="Arial" panose="020B0604020202020204" pitchFamily="34" charset="0"/>
              <a:ea typeface="+mn-ea"/>
              <a:cs typeface="Arial" panose="020B0604020202020204" pitchFamily="34" charset="0"/>
            </a:rPr>
            <a:t>Most of these fields will automatically populate from the information provided on Tab 1 and Tab 2 and some cells in Tabs will be locked and cannot be accessed by the user.</a:t>
          </a:r>
        </a:p>
        <a:p>
          <a:pPr>
            <a:lnSpc>
              <a:spcPts val="1500"/>
            </a:lnSpc>
            <a:spcAft>
              <a:spcPts val="600"/>
            </a:spcAft>
          </a:pPr>
          <a:r>
            <a:rPr lang="en-AU" sz="900">
              <a:solidFill>
                <a:schemeClr val="dk1"/>
              </a:solidFill>
              <a:effectLst/>
              <a:latin typeface="Arial" panose="020B0604020202020204" pitchFamily="34" charset="0"/>
              <a:ea typeface="+mn-ea"/>
              <a:cs typeface="Arial" panose="020B0604020202020204" pitchFamily="34" charset="0"/>
            </a:rPr>
            <a:t>Any blank cells require an attribute level of “Low” or “Medium” or “Default” (for e.g. Petrographic Analysis). All other cells containing a calculation formula are locked and cannot be accessed by the user.</a:t>
          </a:r>
        </a:p>
        <a:p>
          <a:r>
            <a:rPr lang="en-AU" sz="900" b="1" i="1">
              <a:solidFill>
                <a:schemeClr val="dk1"/>
              </a:solidFill>
              <a:effectLst/>
              <a:latin typeface="Arial" panose="020B0604020202020204" pitchFamily="34" charset="0"/>
              <a:ea typeface="+mn-ea"/>
              <a:cs typeface="Arial" panose="020B0604020202020204" pitchFamily="34" charset="0"/>
            </a:rPr>
            <a:t> </a:t>
          </a:r>
          <a:endParaRPr lang="en-AU" sz="900">
            <a:solidFill>
              <a:schemeClr val="dk1"/>
            </a:solidFill>
            <a:effectLst/>
            <a:latin typeface="Arial" panose="020B0604020202020204" pitchFamily="34" charset="0"/>
            <a:ea typeface="+mn-ea"/>
            <a:cs typeface="Arial" panose="020B0604020202020204" pitchFamily="34" charset="0"/>
          </a:endParaRPr>
        </a:p>
        <a:p>
          <a:pPr algn="l"/>
          <a:r>
            <a:rPr lang="en-AU" sz="900" b="1" i="1">
              <a:solidFill>
                <a:schemeClr val="dk1"/>
              </a:solidFill>
              <a:effectLst/>
              <a:latin typeface="Arial" panose="020B0604020202020204" pitchFamily="34" charset="0"/>
              <a:ea typeface="+mn-ea"/>
              <a:cs typeface="Arial" panose="020B0604020202020204" pitchFamily="34" charset="0"/>
            </a:rPr>
            <a:t>Note: Transport and Main Roads reserves the right to assign</a:t>
          </a:r>
          <a:r>
            <a:rPr lang="en-AU" sz="900" b="1" i="1" baseline="0">
              <a:solidFill>
                <a:schemeClr val="dk1"/>
              </a:solidFill>
              <a:effectLst/>
              <a:latin typeface="Arial" panose="020B0604020202020204" pitchFamily="34" charset="0"/>
              <a:ea typeface="+mn-ea"/>
              <a:cs typeface="Arial" panose="020B0604020202020204" pitchFamily="34" charset="0"/>
            </a:rPr>
            <a:t> the final QTFS based on the characteristics of source rock, quarry production practice and quality control measures. The QTFS may vary from the level obtained through the "Assessing Quarry Specific Testing Frequencies Matrix" by the applicant</a:t>
          </a:r>
          <a:r>
            <a:rPr lang="en-AU" sz="900" b="1" i="1">
              <a:solidFill>
                <a:schemeClr val="dk1"/>
              </a:solidFill>
              <a:effectLst/>
              <a:latin typeface="Arial" panose="020B0604020202020204" pitchFamily="34" charset="0"/>
              <a:ea typeface="+mn-ea"/>
              <a:cs typeface="Arial" panose="020B0604020202020204" pitchFamily="34" charset="0"/>
            </a:rPr>
            <a:t>.</a:t>
          </a:r>
          <a:endParaRPr lang="en-AU" sz="90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40824</xdr:colOff>
      <xdr:row>0</xdr:row>
      <xdr:rowOff>40823</xdr:rowOff>
    </xdr:from>
    <xdr:to>
      <xdr:col>11</xdr:col>
      <xdr:colOff>0</xdr:colOff>
      <xdr:row>1</xdr:row>
      <xdr:rowOff>231322</xdr:rowOff>
    </xdr:to>
    <xdr:pic>
      <xdr:nvPicPr>
        <xdr:cNvPr id="18" name="Picture 17">
          <a:extLst>
            <a:ext uri="{FF2B5EF4-FFF2-40B4-BE49-F238E27FC236}">
              <a16:creationId xmlns:a16="http://schemas.microsoft.com/office/drawing/2014/main" id="{00000000-0008-0000-0100-00001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90728"/>
        <a:stretch/>
      </xdr:blipFill>
      <xdr:spPr bwMode="auto">
        <a:xfrm>
          <a:off x="40824" y="40823"/>
          <a:ext cx="10409462" cy="1510392"/>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40120</xdr:rowOff>
    </xdr:from>
    <xdr:to>
      <xdr:col>19</xdr:col>
      <xdr:colOff>864929</xdr:colOff>
      <xdr:row>1</xdr:row>
      <xdr:rowOff>35590</xdr:rowOff>
    </xdr:to>
    <xdr:pic>
      <xdr:nvPicPr>
        <xdr:cNvPr id="4" name="Picture 3" descr="A4-Landscape-T2-Factsheet Multipurpose">
          <a:extLst>
            <a:ext uri="{FF2B5EF4-FFF2-40B4-BE49-F238E27FC236}">
              <a16:creationId xmlns:a16="http://schemas.microsoft.com/office/drawing/2014/main" id="{00000000-0008-0000-0200-000004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85464"/>
        <a:stretch/>
      </xdr:blipFill>
      <xdr:spPr bwMode="auto">
        <a:xfrm>
          <a:off x="0" y="40120"/>
          <a:ext cx="18147089" cy="11079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19051</xdr:rowOff>
    </xdr:from>
    <xdr:to>
      <xdr:col>7</xdr:col>
      <xdr:colOff>9525</xdr:colOff>
      <xdr:row>4</xdr:row>
      <xdr:rowOff>336177</xdr:rowOff>
    </xdr:to>
    <xdr:pic>
      <xdr:nvPicPr>
        <xdr:cNvPr id="5" name="Picture 4">
          <a:extLst>
            <a:ext uri="{FF2B5EF4-FFF2-40B4-BE49-F238E27FC236}">
              <a16:creationId xmlns:a16="http://schemas.microsoft.com/office/drawing/2014/main" id="{00000000-0008-0000-03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90640"/>
        <a:stretch/>
      </xdr:blipFill>
      <xdr:spPr bwMode="auto">
        <a:xfrm>
          <a:off x="19050" y="19051"/>
          <a:ext cx="7953375" cy="764801"/>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A31"/>
  <sheetViews>
    <sheetView showGridLines="0" tabSelected="1" zoomScaleNormal="100" workbookViewId="0">
      <selection activeCell="G14" sqref="G14"/>
    </sheetView>
  </sheetViews>
  <sheetFormatPr defaultColWidth="9.140625" defaultRowHeight="15" x14ac:dyDescent="0.25"/>
  <cols>
    <col min="1" max="1" width="97.140625" style="2" customWidth="1"/>
    <col min="2" max="16384" width="9.140625" style="2"/>
  </cols>
  <sheetData>
    <row r="5" spans="1:1" ht="18" x14ac:dyDescent="0.25">
      <c r="A5" s="56"/>
    </row>
    <row r="6" spans="1:1" ht="18" x14ac:dyDescent="0.25">
      <c r="A6" s="56"/>
    </row>
    <row r="7" spans="1:1" ht="15.75" x14ac:dyDescent="0.25">
      <c r="A7" s="57"/>
    </row>
    <row r="8" spans="1:1" x14ac:dyDescent="0.25">
      <c r="A8" s="58"/>
    </row>
    <row r="9" spans="1:1" x14ac:dyDescent="0.25">
      <c r="A9" s="58"/>
    </row>
    <row r="10" spans="1:1" x14ac:dyDescent="0.25">
      <c r="A10" s="58"/>
    </row>
    <row r="11" spans="1:1" ht="15.75" x14ac:dyDescent="0.25">
      <c r="A11" s="57"/>
    </row>
    <row r="12" spans="1:1" x14ac:dyDescent="0.25">
      <c r="A12" s="59"/>
    </row>
    <row r="13" spans="1:1" x14ac:dyDescent="0.25">
      <c r="A13" s="58"/>
    </row>
    <row r="14" spans="1:1" x14ac:dyDescent="0.25">
      <c r="A14" s="59"/>
    </row>
    <row r="15" spans="1:1" x14ac:dyDescent="0.25">
      <c r="A15" s="60"/>
    </row>
    <row r="16" spans="1:1" x14ac:dyDescent="0.25">
      <c r="A16" s="60"/>
    </row>
    <row r="17" spans="1:1" x14ac:dyDescent="0.25">
      <c r="A17" s="60"/>
    </row>
    <row r="18" spans="1:1" x14ac:dyDescent="0.25">
      <c r="A18" s="58"/>
    </row>
    <row r="19" spans="1:1" ht="15.75" x14ac:dyDescent="0.25">
      <c r="A19" s="57"/>
    </row>
    <row r="20" spans="1:1" x14ac:dyDescent="0.25">
      <c r="A20" s="58"/>
    </row>
    <row r="21" spans="1:1" x14ac:dyDescent="0.25">
      <c r="A21" s="58"/>
    </row>
    <row r="22" spans="1:1" ht="15.75" x14ac:dyDescent="0.25">
      <c r="A22" s="57"/>
    </row>
    <row r="23" spans="1:1" x14ac:dyDescent="0.25">
      <c r="A23" s="58"/>
    </row>
    <row r="24" spans="1:1" x14ac:dyDescent="0.25">
      <c r="A24" s="58"/>
    </row>
    <row r="25" spans="1:1" x14ac:dyDescent="0.25">
      <c r="A25" s="58"/>
    </row>
    <row r="26" spans="1:1" x14ac:dyDescent="0.25">
      <c r="A26" s="61"/>
    </row>
    <row r="27" spans="1:1" x14ac:dyDescent="0.25">
      <c r="A27" s="61"/>
    </row>
    <row r="31" spans="1:1" ht="10.5" customHeight="1" x14ac:dyDescent="0.25"/>
  </sheetData>
  <sheetProtection algorithmName="SHA-512" hashValue="Slb8yqjER/slV+BmKWZQPkyHR5/nRV/BEP2oAsE6bmJgqMqYh2rMnka9fUCaI5x5XQrxpNf4YMzzy+k1j3TiKQ==" saltValue="YDBftdSM7v0Tl284TFaX9w==" spinCount="100000" sheet="1" objects="1" scenarios="1" selectLockedCells="1"/>
  <pageMargins left="0.31496062992125984" right="0.31496062992125984"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41"/>
  <sheetViews>
    <sheetView showGridLines="0" zoomScale="70" zoomScaleNormal="70" workbookViewId="0">
      <selection activeCell="B4" sqref="B4:K4"/>
    </sheetView>
  </sheetViews>
  <sheetFormatPr defaultColWidth="9.140625" defaultRowHeight="15" x14ac:dyDescent="0.25"/>
  <cols>
    <col min="1" max="1" width="28.42578125" style="4" customWidth="1"/>
    <col min="2" max="2" width="26.7109375" style="4" customWidth="1"/>
    <col min="3" max="3" width="8.5703125" style="4" customWidth="1"/>
    <col min="4" max="4" width="7.5703125" style="4" customWidth="1"/>
    <col min="5" max="5" width="5.7109375" style="4" customWidth="1"/>
    <col min="6" max="6" width="8.85546875" style="4" customWidth="1"/>
    <col min="7" max="7" width="14.140625" style="4" customWidth="1"/>
    <col min="8" max="8" width="12.5703125" style="4" customWidth="1"/>
    <col min="9" max="9" width="8.7109375" style="4" bestFit="1" customWidth="1"/>
    <col min="10" max="10" width="14" style="4" customWidth="1"/>
    <col min="11" max="11" width="21.42578125" style="4" customWidth="1"/>
    <col min="12" max="13" width="9.140625" style="4"/>
    <col min="14" max="14" width="19.7109375" style="4" customWidth="1"/>
    <col min="15" max="15" width="35.7109375" style="4" customWidth="1"/>
    <col min="16" max="16" width="38.7109375" style="4" customWidth="1"/>
    <col min="17" max="17" width="45.7109375" style="4" customWidth="1"/>
    <col min="18" max="16384" width="9.140625" style="4"/>
  </cols>
  <sheetData>
    <row r="1" spans="1:17" ht="104.25" customHeight="1" x14ac:dyDescent="0.55000000000000004">
      <c r="A1" s="214"/>
      <c r="B1" s="214"/>
      <c r="C1" s="214"/>
      <c r="D1" s="214"/>
      <c r="E1" s="214"/>
      <c r="F1" s="214"/>
      <c r="G1" s="214"/>
      <c r="H1" s="214"/>
      <c r="I1" s="214"/>
      <c r="J1" s="214"/>
      <c r="K1" s="214"/>
      <c r="L1" s="1"/>
      <c r="M1" s="1"/>
      <c r="N1" s="2"/>
      <c r="O1" s="1"/>
      <c r="P1" s="3"/>
      <c r="Q1" s="2"/>
    </row>
    <row r="2" spans="1:17" ht="51" customHeight="1" x14ac:dyDescent="0.5">
      <c r="A2" s="213" t="s">
        <v>83</v>
      </c>
      <c r="B2" s="213"/>
      <c r="C2" s="213"/>
      <c r="D2" s="213"/>
      <c r="E2" s="213"/>
      <c r="F2" s="213"/>
      <c r="G2" s="213"/>
      <c r="H2" s="213"/>
      <c r="I2" s="213"/>
      <c r="J2" s="213"/>
      <c r="K2" s="213"/>
      <c r="L2" s="24"/>
      <c r="M2" s="24"/>
      <c r="N2" s="24"/>
      <c r="O2" s="24"/>
      <c r="P2" s="25"/>
      <c r="Q2" s="25"/>
    </row>
    <row r="3" spans="1:17" ht="17.25" customHeight="1" thickBot="1" x14ac:dyDescent="0.55000000000000004">
      <c r="A3" s="47"/>
      <c r="B3" s="47"/>
      <c r="C3" s="47"/>
      <c r="D3" s="47"/>
      <c r="E3" s="47"/>
      <c r="F3" s="47"/>
      <c r="G3" s="47"/>
      <c r="H3" s="47"/>
      <c r="I3" s="47"/>
      <c r="J3" s="47"/>
      <c r="K3" s="47"/>
      <c r="L3" s="47"/>
      <c r="M3" s="47"/>
      <c r="N3" s="47"/>
      <c r="O3" s="47"/>
      <c r="P3" s="25"/>
      <c r="Q3" s="25"/>
    </row>
    <row r="4" spans="1:17" ht="32.25" customHeight="1" thickBot="1" x14ac:dyDescent="0.3">
      <c r="A4" s="26" t="s">
        <v>6</v>
      </c>
      <c r="B4" s="241"/>
      <c r="C4" s="241"/>
      <c r="D4" s="241"/>
      <c r="E4" s="241"/>
      <c r="F4" s="241"/>
      <c r="G4" s="241"/>
      <c r="H4" s="241"/>
      <c r="I4" s="241"/>
      <c r="J4" s="241"/>
      <c r="K4" s="242"/>
      <c r="L4" s="27"/>
      <c r="M4" s="240"/>
      <c r="N4" s="240"/>
      <c r="O4" s="240"/>
      <c r="P4" s="240"/>
      <c r="Q4" s="240"/>
    </row>
    <row r="5" spans="1:17" ht="36" customHeight="1" thickBot="1" x14ac:dyDescent="0.3">
      <c r="A5" s="220" t="s">
        <v>185</v>
      </c>
      <c r="B5" s="220"/>
      <c r="C5" s="220"/>
      <c r="D5" s="220"/>
      <c r="E5" s="220"/>
      <c r="F5" s="220"/>
      <c r="G5" s="220"/>
      <c r="H5" s="220"/>
      <c r="I5" s="220"/>
      <c r="J5" s="220"/>
      <c r="K5" s="220"/>
      <c r="L5" s="27"/>
      <c r="M5" s="230" t="s">
        <v>154</v>
      </c>
      <c r="N5" s="231"/>
      <c r="O5" s="231"/>
      <c r="P5" s="231"/>
      <c r="Q5" s="231"/>
    </row>
    <row r="6" spans="1:17" ht="33" customHeight="1" thickBot="1" x14ac:dyDescent="0.3">
      <c r="A6" s="224" t="s">
        <v>42</v>
      </c>
      <c r="B6" s="224"/>
      <c r="C6" s="224"/>
      <c r="D6" s="224"/>
      <c r="E6" s="244"/>
      <c r="F6" s="245"/>
      <c r="G6" s="245"/>
      <c r="H6" s="245"/>
      <c r="I6" s="245"/>
      <c r="J6" s="245"/>
      <c r="K6" s="246"/>
      <c r="L6" s="27"/>
      <c r="M6" s="232" t="s">
        <v>149</v>
      </c>
      <c r="N6" s="233"/>
      <c r="O6" s="151" t="s">
        <v>36</v>
      </c>
      <c r="P6" s="149" t="s">
        <v>37</v>
      </c>
      <c r="Q6" s="150" t="s">
        <v>38</v>
      </c>
    </row>
    <row r="7" spans="1:17" ht="33" customHeight="1" thickBot="1" x14ac:dyDescent="0.3">
      <c r="A7" s="224" t="s">
        <v>54</v>
      </c>
      <c r="B7" s="224"/>
      <c r="C7" s="224"/>
      <c r="D7" s="224"/>
      <c r="E7" s="247"/>
      <c r="F7" s="247"/>
      <c r="G7" s="247"/>
      <c r="H7" s="247"/>
      <c r="I7" s="247"/>
      <c r="J7" s="247"/>
      <c r="K7" s="247"/>
      <c r="L7" s="27"/>
      <c r="M7" s="235" t="s">
        <v>47</v>
      </c>
      <c r="N7" s="236"/>
      <c r="O7" s="238" t="s">
        <v>68</v>
      </c>
      <c r="P7" s="239" t="s">
        <v>19</v>
      </c>
      <c r="Q7" s="237" t="s">
        <v>20</v>
      </c>
    </row>
    <row r="8" spans="1:17" ht="33" customHeight="1" thickBot="1" x14ac:dyDescent="0.3">
      <c r="A8" s="224" t="s">
        <v>88</v>
      </c>
      <c r="B8" s="224"/>
      <c r="C8" s="224"/>
      <c r="D8" s="224"/>
      <c r="E8" s="234"/>
      <c r="F8" s="234"/>
      <c r="G8" s="234"/>
      <c r="H8" s="234"/>
      <c r="I8" s="234"/>
      <c r="J8" s="234"/>
      <c r="K8" s="234"/>
      <c r="L8" s="27"/>
      <c r="M8" s="235"/>
      <c r="N8" s="236"/>
      <c r="O8" s="238"/>
      <c r="P8" s="239"/>
      <c r="Q8" s="237"/>
    </row>
    <row r="9" spans="1:17" ht="30" customHeight="1" thickBot="1" x14ac:dyDescent="0.3">
      <c r="A9" s="248"/>
      <c r="B9" s="248"/>
      <c r="C9" s="248"/>
      <c r="D9" s="248"/>
      <c r="E9" s="248"/>
      <c r="F9" s="248"/>
      <c r="G9" s="248"/>
      <c r="H9" s="248"/>
      <c r="I9" s="248"/>
      <c r="J9" s="248"/>
      <c r="K9" s="248"/>
      <c r="L9" s="27"/>
      <c r="M9" s="235"/>
      <c r="N9" s="236"/>
      <c r="O9" s="238"/>
      <c r="P9" s="239"/>
      <c r="Q9" s="237"/>
    </row>
    <row r="10" spans="1:17" ht="30" customHeight="1" thickBot="1" x14ac:dyDescent="0.3">
      <c r="A10" s="225" t="s">
        <v>84</v>
      </c>
      <c r="B10" s="225"/>
      <c r="C10" s="225" t="s">
        <v>15</v>
      </c>
      <c r="D10" s="225"/>
      <c r="E10" s="225"/>
      <c r="F10" s="225"/>
      <c r="G10" s="225"/>
      <c r="H10" s="243" t="s">
        <v>90</v>
      </c>
      <c r="I10" s="243"/>
      <c r="J10" s="243"/>
      <c r="K10" s="243"/>
      <c r="L10" s="27"/>
      <c r="M10" s="235"/>
      <c r="N10" s="236"/>
      <c r="O10" s="238"/>
      <c r="P10" s="239"/>
      <c r="Q10" s="237"/>
    </row>
    <row r="11" spans="1:17" ht="33" customHeight="1" thickBot="1" x14ac:dyDescent="0.3">
      <c r="A11" s="225"/>
      <c r="B11" s="225"/>
      <c r="C11" s="28" t="s">
        <v>0</v>
      </c>
      <c r="D11" s="28" t="s">
        <v>1</v>
      </c>
      <c r="E11" s="28" t="s">
        <v>2</v>
      </c>
      <c r="F11" s="50" t="s">
        <v>8</v>
      </c>
      <c r="G11" s="28" t="s">
        <v>5</v>
      </c>
      <c r="H11" s="232" t="s">
        <v>89</v>
      </c>
      <c r="I11" s="232"/>
      <c r="J11" s="232"/>
      <c r="K11" s="232"/>
      <c r="L11" s="27"/>
      <c r="M11" s="235" t="s">
        <v>45</v>
      </c>
      <c r="N11" s="236"/>
      <c r="O11" s="238" t="s">
        <v>21</v>
      </c>
      <c r="P11" s="239" t="s">
        <v>22</v>
      </c>
      <c r="Q11" s="237" t="s">
        <v>23</v>
      </c>
    </row>
    <row r="12" spans="1:17" ht="42" customHeight="1" thickBot="1" x14ac:dyDescent="0.3">
      <c r="A12" s="46" t="s">
        <v>48</v>
      </c>
      <c r="B12" s="46"/>
      <c r="C12" s="152">
        <v>1</v>
      </c>
      <c r="D12" s="152">
        <v>3</v>
      </c>
      <c r="E12" s="152">
        <v>5</v>
      </c>
      <c r="F12" s="49"/>
      <c r="G12" s="153">
        <v>10</v>
      </c>
      <c r="H12" s="226"/>
      <c r="I12" s="226"/>
      <c r="J12" s="226"/>
      <c r="K12" s="226"/>
      <c r="L12" s="27"/>
      <c r="M12" s="235"/>
      <c r="N12" s="236"/>
      <c r="O12" s="238"/>
      <c r="P12" s="239"/>
      <c r="Q12" s="237"/>
    </row>
    <row r="13" spans="1:17" ht="42" customHeight="1" thickBot="1" x14ac:dyDescent="0.3">
      <c r="A13" s="222" t="s">
        <v>49</v>
      </c>
      <c r="B13" s="222"/>
      <c r="C13" s="152">
        <v>1</v>
      </c>
      <c r="D13" s="152">
        <v>3</v>
      </c>
      <c r="E13" s="152">
        <v>5</v>
      </c>
      <c r="F13" s="49"/>
      <c r="G13" s="153">
        <v>10</v>
      </c>
      <c r="H13" s="223"/>
      <c r="I13" s="223"/>
      <c r="J13" s="223"/>
      <c r="K13" s="223"/>
      <c r="L13" s="27"/>
      <c r="M13" s="235"/>
      <c r="N13" s="236"/>
      <c r="O13" s="238"/>
      <c r="P13" s="239"/>
      <c r="Q13" s="237"/>
    </row>
    <row r="14" spans="1:17" ht="42" customHeight="1" thickBot="1" x14ac:dyDescent="0.3">
      <c r="A14" s="222" t="s">
        <v>50</v>
      </c>
      <c r="B14" s="222"/>
      <c r="C14" s="152">
        <v>1</v>
      </c>
      <c r="D14" s="152">
        <v>3</v>
      </c>
      <c r="E14" s="152">
        <v>5</v>
      </c>
      <c r="F14" s="49"/>
      <c r="G14" s="153">
        <v>10</v>
      </c>
      <c r="H14" s="226"/>
      <c r="I14" s="226"/>
      <c r="J14" s="226"/>
      <c r="K14" s="226"/>
      <c r="L14" s="27"/>
      <c r="M14" s="235"/>
      <c r="N14" s="236"/>
      <c r="O14" s="238"/>
      <c r="P14" s="239"/>
      <c r="Q14" s="237"/>
    </row>
    <row r="15" spans="1:17" s="5" customFormat="1" ht="42" customHeight="1" thickBot="1" x14ac:dyDescent="0.3">
      <c r="A15" s="222" t="s">
        <v>3</v>
      </c>
      <c r="B15" s="222"/>
      <c r="C15" s="152">
        <v>1</v>
      </c>
      <c r="D15" s="152">
        <v>3</v>
      </c>
      <c r="E15" s="152">
        <v>5</v>
      </c>
      <c r="F15" s="49"/>
      <c r="G15" s="153">
        <v>10</v>
      </c>
      <c r="H15" s="226"/>
      <c r="I15" s="226"/>
      <c r="J15" s="226"/>
      <c r="K15" s="226"/>
      <c r="L15" s="29"/>
      <c r="M15" s="235" t="s">
        <v>46</v>
      </c>
      <c r="N15" s="236"/>
      <c r="O15" s="238" t="s">
        <v>24</v>
      </c>
      <c r="P15" s="239" t="s">
        <v>25</v>
      </c>
      <c r="Q15" s="237" t="s">
        <v>26</v>
      </c>
    </row>
    <row r="16" spans="1:17" s="5" customFormat="1" ht="42" customHeight="1" thickBot="1" x14ac:dyDescent="0.3">
      <c r="A16" s="222" t="s">
        <v>51</v>
      </c>
      <c r="B16" s="222"/>
      <c r="C16" s="152">
        <v>1</v>
      </c>
      <c r="D16" s="152">
        <v>3</v>
      </c>
      <c r="E16" s="152">
        <v>5</v>
      </c>
      <c r="F16" s="49"/>
      <c r="G16" s="153">
        <v>15</v>
      </c>
      <c r="H16" s="226"/>
      <c r="I16" s="226"/>
      <c r="J16" s="226"/>
      <c r="K16" s="226"/>
      <c r="L16" s="29"/>
      <c r="M16" s="235"/>
      <c r="N16" s="236"/>
      <c r="O16" s="238"/>
      <c r="P16" s="239"/>
      <c r="Q16" s="237"/>
    </row>
    <row r="17" spans="1:17" s="5" customFormat="1" ht="42" customHeight="1" thickBot="1" x14ac:dyDescent="0.3">
      <c r="A17" s="222" t="s">
        <v>52</v>
      </c>
      <c r="B17" s="222"/>
      <c r="C17" s="152">
        <v>1</v>
      </c>
      <c r="D17" s="152">
        <v>3</v>
      </c>
      <c r="E17" s="152">
        <v>5</v>
      </c>
      <c r="F17" s="49"/>
      <c r="G17" s="153">
        <v>20</v>
      </c>
      <c r="H17" s="226"/>
      <c r="I17" s="226"/>
      <c r="J17" s="226"/>
      <c r="K17" s="226"/>
      <c r="L17" s="29"/>
      <c r="M17" s="235" t="s">
        <v>18</v>
      </c>
      <c r="N17" s="236"/>
      <c r="O17" s="238" t="s">
        <v>27</v>
      </c>
      <c r="P17" s="239" t="s">
        <v>28</v>
      </c>
      <c r="Q17" s="237" t="s">
        <v>69</v>
      </c>
    </row>
    <row r="18" spans="1:17" s="5" customFormat="1" ht="42" customHeight="1" thickBot="1" x14ac:dyDescent="0.3">
      <c r="A18" s="222" t="s">
        <v>53</v>
      </c>
      <c r="B18" s="222"/>
      <c r="C18" s="152">
        <v>1</v>
      </c>
      <c r="D18" s="152">
        <v>3</v>
      </c>
      <c r="E18" s="152">
        <v>5</v>
      </c>
      <c r="F18" s="49"/>
      <c r="G18" s="153">
        <v>25</v>
      </c>
      <c r="H18" s="226"/>
      <c r="I18" s="226"/>
      <c r="J18" s="226"/>
      <c r="K18" s="226"/>
      <c r="L18" s="29"/>
      <c r="M18" s="235"/>
      <c r="N18" s="236"/>
      <c r="O18" s="238"/>
      <c r="P18" s="239"/>
      <c r="Q18" s="237"/>
    </row>
    <row r="19" spans="1:17" s="5" customFormat="1" ht="42" customHeight="1" thickBot="1" x14ac:dyDescent="0.3">
      <c r="A19" s="30"/>
      <c r="B19" s="31"/>
      <c r="C19" s="229" t="s">
        <v>4</v>
      </c>
      <c r="D19" s="229"/>
      <c r="E19" s="229"/>
      <c r="F19" s="165">
        <f>SUMPRODUCT(F12:F18,G12:G18)</f>
        <v>0</v>
      </c>
      <c r="G19" s="31"/>
      <c r="H19" s="31"/>
      <c r="I19" s="31"/>
      <c r="J19" s="31"/>
      <c r="K19" s="32"/>
      <c r="L19" s="29"/>
      <c r="M19" s="235" t="s">
        <v>43</v>
      </c>
      <c r="N19" s="236"/>
      <c r="O19" s="238" t="s">
        <v>67</v>
      </c>
      <c r="P19" s="239" t="s">
        <v>29</v>
      </c>
      <c r="Q19" s="237" t="s">
        <v>30</v>
      </c>
    </row>
    <row r="20" spans="1:17" s="5" customFormat="1" ht="57" customHeight="1" thickBot="1" x14ac:dyDescent="0.25">
      <c r="A20" s="27"/>
      <c r="B20" s="27"/>
      <c r="C20" s="27"/>
      <c r="D20" s="27"/>
      <c r="E20" s="27"/>
      <c r="F20" s="33"/>
      <c r="G20" s="33"/>
      <c r="H20" s="27"/>
      <c r="I20" s="27"/>
      <c r="J20" s="27"/>
      <c r="K20" s="27"/>
      <c r="L20" s="29"/>
      <c r="M20" s="235"/>
      <c r="N20" s="236"/>
      <c r="O20" s="238"/>
      <c r="P20" s="239"/>
      <c r="Q20" s="237"/>
    </row>
    <row r="21" spans="1:17" s="5" customFormat="1" ht="42" customHeight="1" thickBot="1" x14ac:dyDescent="0.25">
      <c r="A21" s="27"/>
      <c r="B21" s="227" t="s">
        <v>7</v>
      </c>
      <c r="C21" s="227"/>
      <c r="D21" s="227"/>
      <c r="E21" s="228"/>
      <c r="F21" s="219" t="str">
        <f>IF(F19&lt;220,"DEFAULT",IF(AND(F19&gt;=220,F19&lt;420),"MEDIUM",IF(F19&gt;=420,"LOW","ERROR")))</f>
        <v>DEFAULT</v>
      </c>
      <c r="G21" s="219"/>
      <c r="H21" s="166" t="s">
        <v>12</v>
      </c>
      <c r="I21" s="221" t="s">
        <v>9</v>
      </c>
      <c r="J21" s="221"/>
      <c r="K21" s="27"/>
      <c r="L21" s="29"/>
      <c r="M21" s="235" t="s">
        <v>44</v>
      </c>
      <c r="N21" s="236"/>
      <c r="O21" s="238" t="s">
        <v>70</v>
      </c>
      <c r="P21" s="239" t="s">
        <v>31</v>
      </c>
      <c r="Q21" s="237" t="s">
        <v>32</v>
      </c>
    </row>
    <row r="22" spans="1:17" ht="23.25" customHeight="1" thickBot="1" x14ac:dyDescent="0.3">
      <c r="A22" s="27"/>
      <c r="B22" s="227"/>
      <c r="C22" s="227"/>
      <c r="D22" s="227"/>
      <c r="E22" s="228"/>
      <c r="F22" s="219"/>
      <c r="G22" s="219"/>
      <c r="H22" s="166" t="s">
        <v>13</v>
      </c>
      <c r="I22" s="221" t="s">
        <v>10</v>
      </c>
      <c r="J22" s="221"/>
      <c r="K22" s="27"/>
      <c r="L22" s="27"/>
      <c r="M22" s="235"/>
      <c r="N22" s="236"/>
      <c r="O22" s="238"/>
      <c r="P22" s="239"/>
      <c r="Q22" s="237"/>
    </row>
    <row r="23" spans="1:17" ht="43.5" customHeight="1" thickBot="1" x14ac:dyDescent="0.3">
      <c r="A23" s="27"/>
      <c r="B23" s="227"/>
      <c r="C23" s="227"/>
      <c r="D23" s="227"/>
      <c r="E23" s="228"/>
      <c r="F23" s="219"/>
      <c r="G23" s="219"/>
      <c r="H23" s="166" t="s">
        <v>14</v>
      </c>
      <c r="I23" s="221" t="s">
        <v>11</v>
      </c>
      <c r="J23" s="221"/>
      <c r="K23" s="27"/>
      <c r="L23" s="27"/>
      <c r="M23" s="235"/>
      <c r="N23" s="236"/>
      <c r="O23" s="238"/>
      <c r="P23" s="239"/>
      <c r="Q23" s="237"/>
    </row>
    <row r="24" spans="1:17" ht="28.5" customHeight="1" thickBot="1" x14ac:dyDescent="0.3">
      <c r="A24" s="27"/>
      <c r="B24" s="27"/>
      <c r="C24" s="27"/>
      <c r="D24" s="27"/>
      <c r="E24" s="27"/>
      <c r="F24" s="27"/>
      <c r="G24" s="27"/>
      <c r="H24" s="27"/>
      <c r="I24" s="27"/>
      <c r="J24" s="34"/>
      <c r="K24" s="27"/>
      <c r="L24" s="27"/>
      <c r="M24" s="235" t="s">
        <v>74</v>
      </c>
      <c r="N24" s="236"/>
      <c r="O24" s="238" t="s">
        <v>33</v>
      </c>
      <c r="P24" s="239" t="s">
        <v>34</v>
      </c>
      <c r="Q24" s="237" t="s">
        <v>35</v>
      </c>
    </row>
    <row r="25" spans="1:17" ht="26.25" customHeight="1" thickBot="1" x14ac:dyDescent="0.3">
      <c r="A25" s="35"/>
      <c r="B25" s="29"/>
      <c r="C25" s="36"/>
      <c r="D25" s="36"/>
      <c r="E25" s="36"/>
      <c r="F25" s="36"/>
      <c r="G25" s="35"/>
      <c r="H25" s="215"/>
      <c r="I25" s="215"/>
      <c r="J25" s="215"/>
      <c r="K25" s="27"/>
      <c r="L25" s="27"/>
      <c r="M25" s="235"/>
      <c r="N25" s="236"/>
      <c r="O25" s="238"/>
      <c r="P25" s="239"/>
      <c r="Q25" s="237"/>
    </row>
    <row r="26" spans="1:17" ht="29.25" customHeight="1" thickTop="1" thickBot="1" x14ac:dyDescent="0.3">
      <c r="A26" s="217" t="s">
        <v>72</v>
      </c>
      <c r="B26" s="217"/>
      <c r="C26" s="258"/>
      <c r="D26" s="259"/>
      <c r="E26" s="259"/>
      <c r="F26" s="259"/>
      <c r="G26" s="260"/>
      <c r="H26" s="217" t="s">
        <v>73</v>
      </c>
      <c r="I26" s="217"/>
      <c r="J26" s="257"/>
      <c r="K26" s="255"/>
      <c r="L26" s="27"/>
      <c r="M26" s="235"/>
      <c r="N26" s="236"/>
      <c r="O26" s="238"/>
      <c r="P26" s="239"/>
      <c r="Q26" s="237"/>
    </row>
    <row r="27" spans="1:17" ht="24" customHeight="1" thickTop="1" thickBot="1" x14ac:dyDescent="0.3">
      <c r="A27" s="216" t="s">
        <v>17</v>
      </c>
      <c r="B27" s="216"/>
      <c r="C27" s="216" t="s">
        <v>16</v>
      </c>
      <c r="D27" s="216"/>
      <c r="E27" s="216"/>
      <c r="F27" s="216"/>
      <c r="G27" s="216"/>
      <c r="H27" s="218" t="s">
        <v>71</v>
      </c>
      <c r="I27" s="218"/>
      <c r="J27" s="218" t="s">
        <v>61</v>
      </c>
      <c r="K27" s="218"/>
      <c r="L27" s="27"/>
      <c r="M27" s="235"/>
      <c r="N27" s="236"/>
      <c r="O27" s="238"/>
      <c r="P27" s="239"/>
      <c r="Q27" s="237"/>
    </row>
    <row r="28" spans="1:17" ht="42" customHeight="1" thickTop="1" thickBot="1" x14ac:dyDescent="0.3">
      <c r="A28" s="217" t="s">
        <v>59</v>
      </c>
      <c r="B28" s="217"/>
      <c r="C28" s="253"/>
      <c r="D28" s="254"/>
      <c r="E28" s="254"/>
      <c r="F28" s="254"/>
      <c r="G28" s="255"/>
      <c r="H28" s="256"/>
      <c r="I28" s="256"/>
      <c r="J28" s="249"/>
      <c r="K28" s="249"/>
      <c r="L28" s="27"/>
      <c r="M28" s="37"/>
      <c r="N28" s="37"/>
      <c r="O28" s="38"/>
      <c r="P28" s="38"/>
      <c r="Q28" s="38"/>
    </row>
    <row r="29" spans="1:17" ht="30" customHeight="1" thickTop="1" thickBot="1" x14ac:dyDescent="0.3">
      <c r="A29" s="250"/>
      <c r="B29" s="250"/>
      <c r="C29" s="250"/>
      <c r="D29" s="250"/>
      <c r="E29" s="250"/>
      <c r="F29" s="250"/>
      <c r="G29" s="250"/>
      <c r="H29" s="250"/>
      <c r="I29" s="250"/>
      <c r="J29" s="250"/>
      <c r="K29" s="250"/>
      <c r="L29" s="39"/>
      <c r="M29" s="39"/>
      <c r="N29" s="39"/>
      <c r="O29" s="27"/>
      <c r="P29" s="27"/>
      <c r="Q29" s="27"/>
    </row>
    <row r="30" spans="1:17" s="5" customFormat="1" ht="42" customHeight="1" thickTop="1" thickBot="1" x14ac:dyDescent="0.3">
      <c r="A30" s="216" t="s">
        <v>60</v>
      </c>
      <c r="B30" s="216"/>
      <c r="C30" s="251"/>
      <c r="D30" s="251"/>
      <c r="E30" s="251"/>
      <c r="F30" s="251"/>
      <c r="G30" s="251"/>
      <c r="H30" s="252"/>
      <c r="I30" s="252"/>
      <c r="J30" s="251"/>
      <c r="K30" s="251"/>
      <c r="L30" s="40"/>
      <c r="M30" s="40"/>
      <c r="N30" s="40"/>
      <c r="O30" s="29"/>
      <c r="P30" s="29"/>
      <c r="Q30" s="29"/>
    </row>
    <row r="31" spans="1:17" s="6" customFormat="1" ht="33.950000000000003" customHeight="1" thickTop="1" thickBot="1" x14ac:dyDescent="0.3">
      <c r="A31" s="210"/>
      <c r="B31" s="211"/>
      <c r="C31" s="211"/>
      <c r="D31" s="211"/>
      <c r="E31" s="211"/>
      <c r="F31" s="211"/>
      <c r="G31" s="211"/>
      <c r="H31" s="211"/>
      <c r="I31" s="211"/>
      <c r="J31" s="211"/>
      <c r="K31" s="212"/>
      <c r="L31" s="41"/>
      <c r="M31" s="41"/>
      <c r="N31" s="41"/>
      <c r="O31" s="42"/>
      <c r="P31" s="42"/>
      <c r="Q31" s="42"/>
    </row>
    <row r="32" spans="1:17" ht="15" customHeight="1" thickTop="1" x14ac:dyDescent="0.25">
      <c r="A32" s="27"/>
      <c r="B32" s="27"/>
      <c r="C32" s="27"/>
      <c r="D32" s="27"/>
      <c r="E32" s="27"/>
      <c r="F32" s="27"/>
      <c r="G32" s="27"/>
      <c r="H32" s="27"/>
      <c r="I32" s="27"/>
      <c r="J32" s="27"/>
      <c r="K32" s="27"/>
      <c r="L32" s="43"/>
      <c r="M32" s="43"/>
      <c r="N32" s="43"/>
      <c r="O32" s="27"/>
      <c r="P32" s="27"/>
      <c r="Q32" s="27"/>
    </row>
    <row r="33" spans="1:17" s="7" customFormat="1" ht="33.950000000000003" customHeight="1" x14ac:dyDescent="0.25">
      <c r="A33" s="27"/>
      <c r="B33" s="27"/>
      <c r="C33" s="27"/>
      <c r="D33" s="27"/>
      <c r="E33" s="27"/>
      <c r="F33" s="27"/>
      <c r="G33" s="27"/>
      <c r="H33" s="27"/>
      <c r="I33" s="27"/>
      <c r="J33" s="27"/>
      <c r="K33" s="27"/>
      <c r="L33" s="41"/>
      <c r="M33" s="41"/>
      <c r="N33" s="41"/>
      <c r="O33" s="44"/>
      <c r="P33" s="44"/>
      <c r="Q33" s="44"/>
    </row>
    <row r="34" spans="1:17" ht="15" customHeight="1" x14ac:dyDescent="0.25">
      <c r="A34" s="27"/>
      <c r="B34" s="27"/>
      <c r="C34" s="27"/>
      <c r="D34" s="27"/>
      <c r="E34" s="27"/>
      <c r="F34" s="27"/>
      <c r="G34" s="27"/>
      <c r="H34" s="27"/>
      <c r="I34" s="27"/>
      <c r="J34" s="27"/>
      <c r="K34" s="27"/>
      <c r="L34" s="45"/>
      <c r="M34" s="45"/>
      <c r="N34" s="45"/>
      <c r="O34" s="27"/>
      <c r="P34" s="27"/>
      <c r="Q34" s="27"/>
    </row>
    <row r="35" spans="1:17" ht="15" customHeight="1" x14ac:dyDescent="0.25">
      <c r="L35" s="27"/>
      <c r="M35" s="27"/>
      <c r="N35" s="27"/>
      <c r="O35" s="27"/>
      <c r="P35" s="27"/>
      <c r="Q35" s="27"/>
    </row>
    <row r="36" spans="1:17" ht="15" customHeight="1" x14ac:dyDescent="0.25">
      <c r="L36" s="27"/>
      <c r="M36" s="27"/>
      <c r="N36" s="27"/>
      <c r="O36" s="27"/>
      <c r="P36" s="27"/>
      <c r="Q36" s="27"/>
    </row>
    <row r="37" spans="1:17" ht="15" customHeight="1" x14ac:dyDescent="0.25">
      <c r="L37" s="27"/>
      <c r="M37" s="27"/>
      <c r="N37" s="27"/>
      <c r="O37" s="27"/>
      <c r="P37" s="27"/>
      <c r="Q37" s="27"/>
    </row>
    <row r="38" spans="1:17" ht="15" customHeight="1" x14ac:dyDescent="0.25"/>
    <row r="39" spans="1:17" ht="15" customHeight="1" x14ac:dyDescent="0.25"/>
    <row r="40" spans="1:17" ht="15" customHeight="1" x14ac:dyDescent="0.25"/>
    <row r="41" spans="1:17" ht="15" customHeight="1" x14ac:dyDescent="0.25"/>
  </sheetData>
  <sheetProtection algorithmName="SHA-512" hashValue="f39Adz6ZAo+jRl57wgvSLR+14uoxBDUK0QUuJFY5wmJYgX5fyR2d361Q2nxn/CAucfto0lFo+ZPq1olrFZTvZg==" saltValue="VHvHhw6E5D4STrfWXatfXA==" spinCount="100000" sheet="1" objects="1" scenarios="1" selectLockedCells="1"/>
  <mergeCells count="84">
    <mergeCell ref="J28:K28"/>
    <mergeCell ref="A29:K29"/>
    <mergeCell ref="J30:K30"/>
    <mergeCell ref="H26:I26"/>
    <mergeCell ref="H30:I30"/>
    <mergeCell ref="A28:B28"/>
    <mergeCell ref="C28:G28"/>
    <mergeCell ref="C30:G30"/>
    <mergeCell ref="A30:B30"/>
    <mergeCell ref="H28:I28"/>
    <mergeCell ref="J26:K26"/>
    <mergeCell ref="C26:G26"/>
    <mergeCell ref="M4:Q4"/>
    <mergeCell ref="B4:K4"/>
    <mergeCell ref="M11:N14"/>
    <mergeCell ref="M7:N10"/>
    <mergeCell ref="O7:O10"/>
    <mergeCell ref="P7:P10"/>
    <mergeCell ref="H10:K10"/>
    <mergeCell ref="H11:K11"/>
    <mergeCell ref="E6:K6"/>
    <mergeCell ref="Q7:Q10"/>
    <mergeCell ref="E7:K7"/>
    <mergeCell ref="A7:D7"/>
    <mergeCell ref="A9:K9"/>
    <mergeCell ref="A8:D8"/>
    <mergeCell ref="O11:O14"/>
    <mergeCell ref="P11:P14"/>
    <mergeCell ref="Q11:Q14"/>
    <mergeCell ref="O17:O18"/>
    <mergeCell ref="P17:P18"/>
    <mergeCell ref="P24:P27"/>
    <mergeCell ref="Q17:Q18"/>
    <mergeCell ref="O15:O16"/>
    <mergeCell ref="P15:P16"/>
    <mergeCell ref="Q15:Q16"/>
    <mergeCell ref="M5:Q5"/>
    <mergeCell ref="M6:N6"/>
    <mergeCell ref="E8:K8"/>
    <mergeCell ref="M24:N27"/>
    <mergeCell ref="M15:N16"/>
    <mergeCell ref="M17:N18"/>
    <mergeCell ref="M19:N20"/>
    <mergeCell ref="M21:N23"/>
    <mergeCell ref="Q24:Q27"/>
    <mergeCell ref="O21:O23"/>
    <mergeCell ref="P21:P23"/>
    <mergeCell ref="Q21:Q23"/>
    <mergeCell ref="O19:O20"/>
    <mergeCell ref="P19:P20"/>
    <mergeCell ref="Q19:Q20"/>
    <mergeCell ref="O24:O27"/>
    <mergeCell ref="I21:J21"/>
    <mergeCell ref="A10:B11"/>
    <mergeCell ref="H12:K12"/>
    <mergeCell ref="C10:G10"/>
    <mergeCell ref="H15:K15"/>
    <mergeCell ref="H16:K16"/>
    <mergeCell ref="B21:E23"/>
    <mergeCell ref="H14:K14"/>
    <mergeCell ref="A17:B17"/>
    <mergeCell ref="A18:B18"/>
    <mergeCell ref="H17:K17"/>
    <mergeCell ref="H18:K18"/>
    <mergeCell ref="A13:B13"/>
    <mergeCell ref="A14:B14"/>
    <mergeCell ref="A15:B15"/>
    <mergeCell ref="C19:E19"/>
    <mergeCell ref="A31:K31"/>
    <mergeCell ref="A2:K2"/>
    <mergeCell ref="A1:K1"/>
    <mergeCell ref="H25:J25"/>
    <mergeCell ref="C27:G27"/>
    <mergeCell ref="A27:B27"/>
    <mergeCell ref="A26:B26"/>
    <mergeCell ref="H27:I27"/>
    <mergeCell ref="F21:G23"/>
    <mergeCell ref="A5:K5"/>
    <mergeCell ref="J27:K27"/>
    <mergeCell ref="I22:J22"/>
    <mergeCell ref="I23:J23"/>
    <mergeCell ref="A16:B16"/>
    <mergeCell ref="H13:K13"/>
    <mergeCell ref="A6:D6"/>
  </mergeCells>
  <conditionalFormatting sqref="F21">
    <cfRule type="cellIs" dxfId="5" priority="1" operator="equal">
      <formula>"DEFAULT"</formula>
    </cfRule>
    <cfRule type="cellIs" dxfId="4" priority="3" operator="equal">
      <formula>"MEDIUM"</formula>
    </cfRule>
    <cfRule type="cellIs" dxfId="3" priority="4" operator="equal">
      <formula>"LOW"</formula>
    </cfRule>
  </conditionalFormatting>
  <pageMargins left="0.19685039370078741" right="0.15748031496062992" top="0.27559055118110237" bottom="0.74803149606299213" header="0.31496062992125984" footer="0.31496062992125984"/>
  <pageSetup paperSize="9" scale="63" orientation="portrait" r:id="rId1"/>
  <headerFooter>
    <oddFooter>&amp;C&amp;"Arial,Regular"&amp;9Page &amp;P of &amp;N</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'Data sheet'!$C$2:$C$4</xm:f>
          </x14:formula1>
          <xm:sqref>F12:F18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63"/>
  <sheetViews>
    <sheetView showGridLines="0" zoomScaleNormal="100" workbookViewId="0">
      <pane xSplit="1" ySplit="4" topLeftCell="B5" activePane="bottomRight" state="frozen"/>
      <selection pane="topRight" activeCell="B1" sqref="B1"/>
      <selection pane="bottomLeft" activeCell="A5" sqref="A5"/>
      <selection pane="bottomRight" activeCell="B5" sqref="B5"/>
    </sheetView>
  </sheetViews>
  <sheetFormatPr defaultColWidth="9.140625" defaultRowHeight="15" x14ac:dyDescent="0.25"/>
  <cols>
    <col min="1" max="1" width="21.28515625" style="2" customWidth="1"/>
    <col min="2" max="2" width="9.7109375" style="2" customWidth="1"/>
    <col min="3" max="3" width="9.5703125" style="2" customWidth="1"/>
    <col min="4" max="4" width="11.42578125" style="8" customWidth="1"/>
    <col min="5" max="20" width="12.7109375" style="8" customWidth="1"/>
    <col min="21" max="21" width="25" style="2" customWidth="1"/>
    <col min="22" max="22" width="40.140625" style="2" customWidth="1"/>
    <col min="23" max="23" width="21.5703125" style="2" customWidth="1"/>
    <col min="24" max="16384" width="9.140625" style="2"/>
  </cols>
  <sheetData>
    <row r="1" spans="1:23" ht="87.75" customHeight="1" x14ac:dyDescent="0.25">
      <c r="G1" s="2"/>
      <c r="H1" s="2"/>
    </row>
    <row r="2" spans="1:23" s="11" customFormat="1" ht="35.25" customHeight="1" thickBot="1" x14ac:dyDescent="0.3">
      <c r="A2" s="264" t="s">
        <v>133</v>
      </c>
      <c r="B2" s="264"/>
      <c r="C2" s="264"/>
      <c r="D2" s="264"/>
      <c r="E2" s="264"/>
      <c r="F2" s="264"/>
      <c r="G2" s="264"/>
      <c r="H2" s="264"/>
      <c r="I2" s="264"/>
      <c r="J2" s="100"/>
      <c r="K2" s="76"/>
      <c r="L2" s="100"/>
      <c r="M2" s="100"/>
      <c r="N2" s="92"/>
      <c r="O2" s="100"/>
      <c r="P2" s="100"/>
      <c r="Q2" s="100"/>
      <c r="R2" s="100"/>
      <c r="S2" s="100"/>
      <c r="T2" s="100"/>
      <c r="U2" s="9"/>
      <c r="V2" s="10"/>
      <c r="W2" s="10"/>
    </row>
    <row r="3" spans="1:23" s="13" customFormat="1" ht="30" customHeight="1" x14ac:dyDescent="0.25">
      <c r="A3" s="99"/>
      <c r="B3" s="284" t="s">
        <v>130</v>
      </c>
      <c r="C3" s="285"/>
      <c r="D3" s="286"/>
      <c r="E3" s="313" t="s">
        <v>117</v>
      </c>
      <c r="F3" s="313" t="s">
        <v>118</v>
      </c>
      <c r="G3" s="313" t="s">
        <v>119</v>
      </c>
      <c r="H3" s="313" t="s">
        <v>56</v>
      </c>
      <c r="I3" s="313" t="s">
        <v>120</v>
      </c>
      <c r="J3" s="279" t="s">
        <v>128</v>
      </c>
      <c r="K3" s="313" t="s">
        <v>186</v>
      </c>
      <c r="L3" s="313" t="s">
        <v>189</v>
      </c>
      <c r="M3" s="313" t="s">
        <v>129</v>
      </c>
      <c r="N3" s="313" t="s">
        <v>121</v>
      </c>
      <c r="O3" s="313" t="s">
        <v>122</v>
      </c>
      <c r="P3" s="313" t="s">
        <v>123</v>
      </c>
      <c r="Q3" s="279" t="s">
        <v>190</v>
      </c>
      <c r="R3" s="313" t="s">
        <v>124</v>
      </c>
      <c r="S3" s="279" t="s">
        <v>116</v>
      </c>
      <c r="T3" s="311" t="s">
        <v>132</v>
      </c>
      <c r="U3" s="12"/>
    </row>
    <row r="4" spans="1:23" s="13" customFormat="1" ht="19.899999999999999" customHeight="1" thickBot="1" x14ac:dyDescent="0.3">
      <c r="A4" s="101"/>
      <c r="B4" s="63" t="s">
        <v>78</v>
      </c>
      <c r="C4" s="145" t="s">
        <v>131</v>
      </c>
      <c r="D4" s="145" t="s">
        <v>79</v>
      </c>
      <c r="E4" s="314"/>
      <c r="F4" s="314"/>
      <c r="G4" s="314"/>
      <c r="H4" s="314"/>
      <c r="I4" s="314"/>
      <c r="J4" s="315"/>
      <c r="K4" s="314"/>
      <c r="L4" s="314"/>
      <c r="M4" s="314"/>
      <c r="N4" s="314"/>
      <c r="O4" s="314"/>
      <c r="P4" s="314"/>
      <c r="Q4" s="315"/>
      <c r="R4" s="314"/>
      <c r="S4" s="315"/>
      <c r="T4" s="312"/>
      <c r="U4" s="12"/>
    </row>
    <row r="5" spans="1:23" ht="15" customHeight="1" x14ac:dyDescent="0.25">
      <c r="A5" s="287" t="s">
        <v>155</v>
      </c>
      <c r="B5" s="184"/>
      <c r="C5" s="185"/>
      <c r="D5" s="185"/>
      <c r="E5" s="186"/>
      <c r="F5" s="186"/>
      <c r="G5" s="186"/>
      <c r="H5" s="186"/>
      <c r="I5" s="187"/>
      <c r="J5" s="188"/>
      <c r="K5" s="189"/>
      <c r="L5" s="186"/>
      <c r="M5" s="189"/>
      <c r="N5" s="189"/>
      <c r="O5" s="189"/>
      <c r="P5" s="190"/>
      <c r="Q5" s="190"/>
      <c r="R5" s="190"/>
      <c r="S5" s="191"/>
      <c r="T5" s="204"/>
      <c r="U5" s="14"/>
    </row>
    <row r="6" spans="1:23" x14ac:dyDescent="0.25">
      <c r="A6" s="288"/>
      <c r="B6" s="184"/>
      <c r="C6" s="185"/>
      <c r="D6" s="185"/>
      <c r="E6" s="192"/>
      <c r="F6" s="192"/>
      <c r="G6" s="192"/>
      <c r="H6" s="192"/>
      <c r="I6" s="193"/>
      <c r="J6" s="194"/>
      <c r="K6" s="195"/>
      <c r="L6" s="192"/>
      <c r="M6" s="195"/>
      <c r="N6" s="189"/>
      <c r="O6" s="189"/>
      <c r="P6" s="190"/>
      <c r="Q6" s="190"/>
      <c r="R6" s="190"/>
      <c r="S6" s="191"/>
      <c r="T6" s="204"/>
      <c r="U6" s="14"/>
    </row>
    <row r="7" spans="1:23" x14ac:dyDescent="0.25">
      <c r="A7" s="288"/>
      <c r="B7" s="184"/>
      <c r="C7" s="185"/>
      <c r="D7" s="185"/>
      <c r="E7" s="192"/>
      <c r="F7" s="192"/>
      <c r="G7" s="192"/>
      <c r="H7" s="192"/>
      <c r="I7" s="193"/>
      <c r="J7" s="194"/>
      <c r="K7" s="195"/>
      <c r="L7" s="192"/>
      <c r="M7" s="195"/>
      <c r="N7" s="189"/>
      <c r="O7" s="189"/>
      <c r="P7" s="190"/>
      <c r="Q7" s="190"/>
      <c r="R7" s="190"/>
      <c r="S7" s="191"/>
      <c r="T7" s="204"/>
      <c r="U7" s="14"/>
    </row>
    <row r="8" spans="1:23" x14ac:dyDescent="0.25">
      <c r="A8" s="288"/>
      <c r="B8" s="184"/>
      <c r="C8" s="185"/>
      <c r="D8" s="185"/>
      <c r="E8" s="192"/>
      <c r="F8" s="192"/>
      <c r="G8" s="192"/>
      <c r="H8" s="192"/>
      <c r="I8" s="193"/>
      <c r="J8" s="194"/>
      <c r="K8" s="195"/>
      <c r="L8" s="192"/>
      <c r="M8" s="195"/>
      <c r="N8" s="189"/>
      <c r="O8" s="189"/>
      <c r="P8" s="190"/>
      <c r="Q8" s="190"/>
      <c r="R8" s="190"/>
      <c r="S8" s="191"/>
      <c r="T8" s="204"/>
      <c r="U8" s="14"/>
    </row>
    <row r="9" spans="1:23" x14ac:dyDescent="0.25">
      <c r="A9" s="288"/>
      <c r="B9" s="184"/>
      <c r="C9" s="185"/>
      <c r="D9" s="185"/>
      <c r="E9" s="192"/>
      <c r="F9" s="192"/>
      <c r="G9" s="192"/>
      <c r="H9" s="192"/>
      <c r="I9" s="193"/>
      <c r="J9" s="194"/>
      <c r="K9" s="195"/>
      <c r="L9" s="192"/>
      <c r="M9" s="195"/>
      <c r="N9" s="189"/>
      <c r="O9" s="189"/>
      <c r="P9" s="190"/>
      <c r="Q9" s="190"/>
      <c r="R9" s="190"/>
      <c r="S9" s="191"/>
      <c r="T9" s="204"/>
      <c r="U9" s="14"/>
    </row>
    <row r="10" spans="1:23" x14ac:dyDescent="0.25">
      <c r="A10" s="288"/>
      <c r="B10" s="184"/>
      <c r="C10" s="185"/>
      <c r="D10" s="185"/>
      <c r="E10" s="192"/>
      <c r="F10" s="192"/>
      <c r="G10" s="192"/>
      <c r="H10" s="192"/>
      <c r="I10" s="193"/>
      <c r="J10" s="194"/>
      <c r="K10" s="195"/>
      <c r="L10" s="192"/>
      <c r="M10" s="195"/>
      <c r="N10" s="189"/>
      <c r="O10" s="189"/>
      <c r="P10" s="190"/>
      <c r="Q10" s="190"/>
      <c r="R10" s="190"/>
      <c r="S10" s="191"/>
      <c r="T10" s="204"/>
      <c r="U10" s="14"/>
    </row>
    <row r="11" spans="1:23" x14ac:dyDescent="0.25">
      <c r="A11" s="288"/>
      <c r="B11" s="184"/>
      <c r="C11" s="185"/>
      <c r="D11" s="185"/>
      <c r="E11" s="192"/>
      <c r="F11" s="192"/>
      <c r="G11" s="192"/>
      <c r="H11" s="192"/>
      <c r="I11" s="193"/>
      <c r="J11" s="194"/>
      <c r="K11" s="195"/>
      <c r="L11" s="192"/>
      <c r="M11" s="195"/>
      <c r="N11" s="189"/>
      <c r="O11" s="189"/>
      <c r="P11" s="190"/>
      <c r="Q11" s="190"/>
      <c r="R11" s="190"/>
      <c r="S11" s="191"/>
      <c r="T11" s="204"/>
      <c r="U11" s="14"/>
    </row>
    <row r="12" spans="1:23" x14ac:dyDescent="0.25">
      <c r="A12" s="288"/>
      <c r="B12" s="184"/>
      <c r="C12" s="185"/>
      <c r="D12" s="185"/>
      <c r="E12" s="192"/>
      <c r="F12" s="192"/>
      <c r="G12" s="192"/>
      <c r="H12" s="192"/>
      <c r="I12" s="193"/>
      <c r="J12" s="194"/>
      <c r="K12" s="195"/>
      <c r="L12" s="192"/>
      <c r="M12" s="195"/>
      <c r="N12" s="189"/>
      <c r="O12" s="189"/>
      <c r="P12" s="190"/>
      <c r="Q12" s="190"/>
      <c r="R12" s="190"/>
      <c r="S12" s="191"/>
      <c r="T12" s="204"/>
      <c r="U12" s="14"/>
    </row>
    <row r="13" spans="1:23" x14ac:dyDescent="0.25">
      <c r="A13" s="288"/>
      <c r="B13" s="184"/>
      <c r="C13" s="185"/>
      <c r="D13" s="185"/>
      <c r="E13" s="192"/>
      <c r="F13" s="192"/>
      <c r="G13" s="192"/>
      <c r="H13" s="192"/>
      <c r="I13" s="193"/>
      <c r="J13" s="194"/>
      <c r="K13" s="195"/>
      <c r="L13" s="192"/>
      <c r="M13" s="195"/>
      <c r="N13" s="189"/>
      <c r="O13" s="189"/>
      <c r="P13" s="190"/>
      <c r="Q13" s="190"/>
      <c r="R13" s="190"/>
      <c r="S13" s="191"/>
      <c r="T13" s="204"/>
      <c r="U13" s="14"/>
    </row>
    <row r="14" spans="1:23" ht="15.75" thickBot="1" x14ac:dyDescent="0.3">
      <c r="A14" s="289"/>
      <c r="B14" s="184"/>
      <c r="C14" s="185"/>
      <c r="D14" s="185"/>
      <c r="E14" s="196"/>
      <c r="F14" s="196"/>
      <c r="G14" s="196"/>
      <c r="H14" s="196"/>
      <c r="I14" s="197"/>
      <c r="J14" s="198"/>
      <c r="K14" s="199"/>
      <c r="L14" s="196"/>
      <c r="M14" s="199"/>
      <c r="N14" s="189"/>
      <c r="O14" s="189"/>
      <c r="P14" s="190"/>
      <c r="Q14" s="190"/>
      <c r="R14" s="200"/>
      <c r="S14" s="191"/>
      <c r="T14" s="205"/>
      <c r="U14" s="14"/>
    </row>
    <row r="15" spans="1:23" ht="18" customHeight="1" x14ac:dyDescent="0.25">
      <c r="A15" s="281" t="s">
        <v>151</v>
      </c>
      <c r="B15" s="146" t="s">
        <v>39</v>
      </c>
      <c r="C15" s="163"/>
      <c r="D15" s="147"/>
      <c r="E15" s="102">
        <f t="shared" ref="E15:S15" si="0">IF(COUNT(E5:E14),AVERAGE(E5:E14),0)</f>
        <v>0</v>
      </c>
      <c r="F15" s="62">
        <f t="shared" si="0"/>
        <v>0</v>
      </c>
      <c r="G15" s="62">
        <f t="shared" si="0"/>
        <v>0</v>
      </c>
      <c r="H15" s="62">
        <f t="shared" si="0"/>
        <v>0</v>
      </c>
      <c r="I15" s="62">
        <f t="shared" si="0"/>
        <v>0</v>
      </c>
      <c r="J15" s="62">
        <f t="shared" si="0"/>
        <v>0</v>
      </c>
      <c r="K15" s="62">
        <f t="shared" si="0"/>
        <v>0</v>
      </c>
      <c r="L15" s="62">
        <f t="shared" si="0"/>
        <v>0</v>
      </c>
      <c r="M15" s="62">
        <f t="shared" si="0"/>
        <v>0</v>
      </c>
      <c r="N15" s="62">
        <f t="shared" si="0"/>
        <v>0</v>
      </c>
      <c r="O15" s="62">
        <f t="shared" si="0"/>
        <v>0</v>
      </c>
      <c r="P15" s="62">
        <f t="shared" si="0"/>
        <v>0</v>
      </c>
      <c r="Q15" s="62">
        <f t="shared" si="0"/>
        <v>0</v>
      </c>
      <c r="R15" s="62">
        <f t="shared" si="0"/>
        <v>0</v>
      </c>
      <c r="S15" s="62">
        <f t="shared" si="0"/>
        <v>0</v>
      </c>
      <c r="T15" s="206"/>
      <c r="U15" s="15"/>
    </row>
    <row r="16" spans="1:23" ht="18" customHeight="1" thickBot="1" x14ac:dyDescent="0.3">
      <c r="A16" s="283"/>
      <c r="B16" s="148" t="s">
        <v>40</v>
      </c>
      <c r="C16" s="162"/>
      <c r="D16" s="164"/>
      <c r="E16" s="103">
        <f t="shared" ref="E16:S16" si="1">IF(COUNT(E5:E14),STDEV(E5:E14),0)</f>
        <v>0</v>
      </c>
      <c r="F16" s="77">
        <f t="shared" si="1"/>
        <v>0</v>
      </c>
      <c r="G16" s="77">
        <f t="shared" si="1"/>
        <v>0</v>
      </c>
      <c r="H16" s="77">
        <f t="shared" si="1"/>
        <v>0</v>
      </c>
      <c r="I16" s="77">
        <f t="shared" si="1"/>
        <v>0</v>
      </c>
      <c r="J16" s="77">
        <f t="shared" si="1"/>
        <v>0</v>
      </c>
      <c r="K16" s="77">
        <f t="shared" si="1"/>
        <v>0</v>
      </c>
      <c r="L16" s="77">
        <f t="shared" si="1"/>
        <v>0</v>
      </c>
      <c r="M16" s="77">
        <f t="shared" si="1"/>
        <v>0</v>
      </c>
      <c r="N16" s="77">
        <f t="shared" si="1"/>
        <v>0</v>
      </c>
      <c r="O16" s="77">
        <f t="shared" si="1"/>
        <v>0</v>
      </c>
      <c r="P16" s="77">
        <f t="shared" si="1"/>
        <v>0</v>
      </c>
      <c r="Q16" s="77">
        <f t="shared" si="1"/>
        <v>0</v>
      </c>
      <c r="R16" s="77">
        <f t="shared" si="1"/>
        <v>0</v>
      </c>
      <c r="S16" s="77">
        <f t="shared" si="1"/>
        <v>0</v>
      </c>
      <c r="T16" s="207"/>
      <c r="U16" s="16"/>
    </row>
    <row r="17" spans="1:21" ht="19.899999999999999" customHeight="1" x14ac:dyDescent="0.25">
      <c r="A17" s="281" t="s">
        <v>127</v>
      </c>
      <c r="B17" s="290" t="s">
        <v>142</v>
      </c>
      <c r="C17" s="291"/>
      <c r="D17" s="292"/>
      <c r="E17" s="167"/>
      <c r="F17" s="168"/>
      <c r="G17" s="168"/>
      <c r="H17" s="105"/>
      <c r="I17" s="106"/>
      <c r="J17" s="106"/>
      <c r="K17" s="105"/>
      <c r="L17" s="106"/>
      <c r="M17" s="105"/>
      <c r="N17" s="105"/>
      <c r="O17" s="105"/>
      <c r="P17" s="105"/>
      <c r="Q17" s="106"/>
      <c r="R17" s="112">
        <v>70</v>
      </c>
      <c r="S17" s="156"/>
      <c r="T17" s="157"/>
      <c r="U17" s="17"/>
    </row>
    <row r="18" spans="1:21" ht="19.899999999999999" customHeight="1" thickBot="1" x14ac:dyDescent="0.3">
      <c r="A18" s="276"/>
      <c r="B18" s="272" t="s">
        <v>41</v>
      </c>
      <c r="C18" s="273"/>
      <c r="D18" s="274"/>
      <c r="E18" s="107">
        <f>ABS(IF(ISERROR(E15-E17/E16),0,(E15-E17)/E16))</f>
        <v>0</v>
      </c>
      <c r="F18" s="108">
        <f t="shared" ref="F18:R18" si="2">ABS(IF(ISERROR(F15-F17/F16),0,(F15-F17)/F16))</f>
        <v>0</v>
      </c>
      <c r="G18" s="108">
        <f t="shared" si="2"/>
        <v>0</v>
      </c>
      <c r="H18" s="108"/>
      <c r="I18" s="108"/>
      <c r="J18" s="108"/>
      <c r="K18" s="108"/>
      <c r="L18" s="108"/>
      <c r="M18" s="108"/>
      <c r="N18" s="108"/>
      <c r="O18" s="108"/>
      <c r="P18" s="108"/>
      <c r="Q18" s="108"/>
      <c r="R18" s="108">
        <f t="shared" si="2"/>
        <v>0</v>
      </c>
      <c r="S18" s="108"/>
      <c r="T18" s="111"/>
      <c r="U18" s="17"/>
    </row>
    <row r="19" spans="1:21" ht="19.899999999999999" customHeight="1" x14ac:dyDescent="0.25">
      <c r="A19" s="276"/>
      <c r="B19" s="293" t="s">
        <v>141</v>
      </c>
      <c r="C19" s="294"/>
      <c r="D19" s="295"/>
      <c r="E19" s="167"/>
      <c r="F19" s="168"/>
      <c r="G19" s="168"/>
      <c r="H19" s="105"/>
      <c r="I19" s="106"/>
      <c r="J19" s="106"/>
      <c r="K19" s="105"/>
      <c r="L19" s="106"/>
      <c r="M19" s="105"/>
      <c r="N19" s="105"/>
      <c r="O19" s="105"/>
      <c r="P19" s="105"/>
      <c r="Q19" s="106"/>
      <c r="R19" s="105"/>
      <c r="S19" s="156"/>
      <c r="T19" s="158"/>
      <c r="U19" s="17"/>
    </row>
    <row r="20" spans="1:21" ht="19.899999999999999" customHeight="1" thickBot="1" x14ac:dyDescent="0.3">
      <c r="A20" s="276"/>
      <c r="B20" s="272" t="s">
        <v>41</v>
      </c>
      <c r="C20" s="273"/>
      <c r="D20" s="274"/>
      <c r="E20" s="107">
        <f>ABS(IF(ISERROR(E15-E19/E16),0,(E15-E19)/E16))</f>
        <v>0</v>
      </c>
      <c r="F20" s="108">
        <f>ABS(IF(ISERROR(F15-F19/F16),0,(F15-F19)/F16))</f>
        <v>0</v>
      </c>
      <c r="G20" s="108">
        <f>ABS(IF(ISERROR(G15-G19/G16),0,(G15-G19)/G16))</f>
        <v>0</v>
      </c>
      <c r="H20" s="108"/>
      <c r="I20" s="108"/>
      <c r="J20" s="108"/>
      <c r="K20" s="108"/>
      <c r="L20" s="108"/>
      <c r="M20" s="108"/>
      <c r="N20" s="108"/>
      <c r="O20" s="108"/>
      <c r="P20" s="108"/>
      <c r="Q20" s="108"/>
      <c r="R20" s="109"/>
      <c r="S20" s="110"/>
      <c r="T20" s="111"/>
      <c r="U20" s="17"/>
    </row>
    <row r="21" spans="1:21" ht="19.899999999999999" customHeight="1" x14ac:dyDescent="0.25">
      <c r="A21" s="276"/>
      <c r="B21" s="293" t="s">
        <v>143</v>
      </c>
      <c r="C21" s="294"/>
      <c r="D21" s="295"/>
      <c r="E21" s="167"/>
      <c r="F21" s="105"/>
      <c r="G21" s="105"/>
      <c r="H21" s="105"/>
      <c r="I21" s="106"/>
      <c r="J21" s="106"/>
      <c r="K21" s="105"/>
      <c r="L21" s="106"/>
      <c r="M21" s="105"/>
      <c r="N21" s="105"/>
      <c r="O21" s="105"/>
      <c r="P21" s="105"/>
      <c r="Q21" s="106"/>
      <c r="R21" s="105"/>
      <c r="S21" s="156"/>
      <c r="T21" s="158"/>
      <c r="U21" s="17"/>
    </row>
    <row r="22" spans="1:21" ht="19.899999999999999" customHeight="1" thickBot="1" x14ac:dyDescent="0.3">
      <c r="A22" s="277"/>
      <c r="B22" s="272" t="s">
        <v>41</v>
      </c>
      <c r="C22" s="273"/>
      <c r="D22" s="274"/>
      <c r="E22" s="107">
        <f>ABS(IF(ISERROR(E15-E21/E16),0,(E15-E21)/E16))</f>
        <v>0</v>
      </c>
      <c r="F22" s="108"/>
      <c r="G22" s="108"/>
      <c r="H22" s="108"/>
      <c r="I22" s="108"/>
      <c r="J22" s="108"/>
      <c r="K22" s="108"/>
      <c r="L22" s="108"/>
      <c r="M22" s="108"/>
      <c r="N22" s="108"/>
      <c r="O22" s="108"/>
      <c r="P22" s="108"/>
      <c r="Q22" s="108"/>
      <c r="R22" s="109"/>
      <c r="S22" s="110"/>
      <c r="T22" s="111"/>
      <c r="U22" s="17"/>
    </row>
    <row r="23" spans="1:21" ht="31.5" customHeight="1" x14ac:dyDescent="0.25">
      <c r="A23" s="281" t="s">
        <v>134</v>
      </c>
      <c r="B23" s="278" t="s">
        <v>145</v>
      </c>
      <c r="C23" s="279"/>
      <c r="D23" s="280"/>
      <c r="E23" s="169">
        <v>175</v>
      </c>
      <c r="F23" s="112">
        <v>35</v>
      </c>
      <c r="G23" s="112">
        <v>40</v>
      </c>
      <c r="H23" s="112"/>
      <c r="I23" s="170">
        <v>2</v>
      </c>
      <c r="J23" s="170">
        <v>2.1</v>
      </c>
      <c r="K23" s="112"/>
      <c r="L23" s="112">
        <v>1</v>
      </c>
      <c r="M23" s="112"/>
      <c r="N23" s="154"/>
      <c r="O23" s="154"/>
      <c r="P23" s="112"/>
      <c r="Q23" s="112"/>
      <c r="R23" s="112">
        <v>80</v>
      </c>
      <c r="S23" s="112"/>
      <c r="T23" s="155"/>
      <c r="U23" s="17"/>
    </row>
    <row r="24" spans="1:21" ht="19.899999999999999" customHeight="1" thickBot="1" x14ac:dyDescent="0.3">
      <c r="A24" s="282"/>
      <c r="B24" s="272" t="s">
        <v>41</v>
      </c>
      <c r="C24" s="273"/>
      <c r="D24" s="274"/>
      <c r="E24" s="113">
        <f>ABS(IF(ISERROR(E15-E23/E16),0,(E15-E23)/E16))</f>
        <v>0</v>
      </c>
      <c r="F24" s="114">
        <f>ABS(IF(ISERROR(F15-F23/F16),0,(F15-F23)/F16))</f>
        <v>0</v>
      </c>
      <c r="G24" s="114">
        <f>ABS(IF(ISERROR(G15-G23/G16),0,(G15-G23)/G16))</f>
        <v>0</v>
      </c>
      <c r="H24" s="114"/>
      <c r="I24" s="114">
        <f>ABS(IF(ISERROR(I15-I23/I16),0,(I15-I23)/I16))</f>
        <v>0</v>
      </c>
      <c r="J24" s="114">
        <f t="shared" ref="J24" si="3">ABS(IF(ISERROR(J15-J23/J16),0,(J15-J23)/J16))</f>
        <v>0</v>
      </c>
      <c r="K24" s="114"/>
      <c r="L24" s="114">
        <f>ABS(IF(ISERROR(L15-L23/L16),0,(L15-L23)/L16))</f>
        <v>0</v>
      </c>
      <c r="M24" s="114"/>
      <c r="N24" s="114"/>
      <c r="O24" s="114"/>
      <c r="P24" s="114"/>
      <c r="Q24" s="114"/>
      <c r="R24" s="114">
        <f t="shared" ref="R24" si="4">ABS(IF(ISERROR(R15-R23/R16),0,(R15-R23)/R16))</f>
        <v>0</v>
      </c>
      <c r="S24" s="114"/>
      <c r="T24" s="118"/>
      <c r="U24" s="17"/>
    </row>
    <row r="25" spans="1:21" ht="31.5" customHeight="1" x14ac:dyDescent="0.25">
      <c r="A25" s="282"/>
      <c r="B25" s="278" t="s">
        <v>146</v>
      </c>
      <c r="C25" s="279"/>
      <c r="D25" s="280"/>
      <c r="E25" s="169">
        <v>150</v>
      </c>
      <c r="F25" s="112">
        <v>35</v>
      </c>
      <c r="G25" s="112">
        <v>40</v>
      </c>
      <c r="H25" s="112"/>
      <c r="I25" s="170">
        <v>2</v>
      </c>
      <c r="J25" s="170">
        <v>2.1</v>
      </c>
      <c r="K25" s="112"/>
      <c r="L25" s="112">
        <v>2</v>
      </c>
      <c r="M25" s="183"/>
      <c r="N25" s="154"/>
      <c r="O25" s="154"/>
      <c r="P25" s="112"/>
      <c r="Q25" s="112"/>
      <c r="R25" s="112">
        <v>80</v>
      </c>
      <c r="S25" s="112"/>
      <c r="T25" s="155"/>
      <c r="U25" s="17"/>
    </row>
    <row r="26" spans="1:21" ht="19.899999999999999" customHeight="1" thickBot="1" x14ac:dyDescent="0.3">
      <c r="A26" s="282"/>
      <c r="B26" s="272" t="s">
        <v>41</v>
      </c>
      <c r="C26" s="273"/>
      <c r="D26" s="274"/>
      <c r="E26" s="113">
        <f>ABS(IF(ISERROR(E15-E25/E16),0,(E15-E25)/E16))</f>
        <v>0</v>
      </c>
      <c r="F26" s="114">
        <f>ABS(IF(ISERROR(F15-F25/F16),0,(F15-F25)/F16))</f>
        <v>0</v>
      </c>
      <c r="G26" s="114">
        <f>ABS(IF(ISERROR(G15-G25/G16),0,(G15-G25)/G16))</f>
        <v>0</v>
      </c>
      <c r="H26" s="114"/>
      <c r="I26" s="114">
        <f>ABS(IF(ISERROR(I15-I25/I16),0,(I15-I25)/I16))</f>
        <v>0</v>
      </c>
      <c r="J26" s="114">
        <f>ABS(IF(ISERROR(J15-J25/J16),0,(J15-J25)/J16))</f>
        <v>0</v>
      </c>
      <c r="K26" s="114"/>
      <c r="L26" s="114">
        <f>ABS(IF(ISERROR(L15-L25/L16),0,(L15-L25)/L16))</f>
        <v>0</v>
      </c>
      <c r="M26" s="114"/>
      <c r="N26" s="114"/>
      <c r="O26" s="114"/>
      <c r="P26" s="114"/>
      <c r="Q26" s="114"/>
      <c r="R26" s="114">
        <f>ABS(IF(ISERROR(R15-R25/R16),0,(R15-R25)/R16))</f>
        <v>0</v>
      </c>
      <c r="S26" s="114"/>
      <c r="T26" s="118"/>
      <c r="U26" s="17"/>
    </row>
    <row r="27" spans="1:21" ht="31.5" customHeight="1" x14ac:dyDescent="0.25">
      <c r="A27" s="282"/>
      <c r="B27" s="278" t="s">
        <v>147</v>
      </c>
      <c r="C27" s="279"/>
      <c r="D27" s="280"/>
      <c r="E27" s="169">
        <v>100</v>
      </c>
      <c r="F27" s="112">
        <v>40</v>
      </c>
      <c r="G27" s="112">
        <v>40</v>
      </c>
      <c r="H27" s="112"/>
      <c r="I27" s="170">
        <v>2</v>
      </c>
      <c r="J27" s="170">
        <v>2.1</v>
      </c>
      <c r="K27" s="112"/>
      <c r="L27" s="112">
        <v>3</v>
      </c>
      <c r="M27" s="154"/>
      <c r="N27" s="154"/>
      <c r="O27" s="154"/>
      <c r="P27" s="112"/>
      <c r="Q27" s="112"/>
      <c r="R27" s="112">
        <v>80</v>
      </c>
      <c r="S27" s="112"/>
      <c r="T27" s="155"/>
      <c r="U27" s="17"/>
    </row>
    <row r="28" spans="1:21" ht="19.899999999999999" customHeight="1" thickBot="1" x14ac:dyDescent="0.3">
      <c r="A28" s="282"/>
      <c r="B28" s="272" t="s">
        <v>41</v>
      </c>
      <c r="C28" s="273"/>
      <c r="D28" s="274"/>
      <c r="E28" s="113">
        <f>ABS(IF(ISERROR(E15-E27/E16),0,(E15-E27)/E16))</f>
        <v>0</v>
      </c>
      <c r="F28" s="114">
        <f>ABS(IF(ISERROR(F15-F27/F16),0,(F15-F27)/F16))</f>
        <v>0</v>
      </c>
      <c r="G28" s="114">
        <f>ABS(IF(ISERROR(G15-G27/G16),0,(G15-G27)/G16))</f>
        <v>0</v>
      </c>
      <c r="H28" s="114"/>
      <c r="I28" s="114">
        <f>ABS(IF(ISERROR(I15-I27/I16),0,(I15-I27)/I16))</f>
        <v>0</v>
      </c>
      <c r="J28" s="114">
        <f>ABS(IF(ISERROR(J15-J27/J16),0,(J15-J27)/J16))</f>
        <v>0</v>
      </c>
      <c r="K28" s="114"/>
      <c r="L28" s="114">
        <f>ABS(IF(ISERROR(L15-L27/L16),0,(L15-L27)/L16))</f>
        <v>0</v>
      </c>
      <c r="M28" s="114"/>
      <c r="N28" s="114"/>
      <c r="O28" s="114"/>
      <c r="P28" s="114"/>
      <c r="Q28" s="114"/>
      <c r="R28" s="114">
        <f>ABS(IF(ISERROR(R15-R27/R16),0,(R15-R27)/R16))</f>
        <v>0</v>
      </c>
      <c r="S28" s="114"/>
      <c r="T28" s="118"/>
      <c r="U28" s="17"/>
    </row>
    <row r="29" spans="1:21" ht="31.5" customHeight="1" x14ac:dyDescent="0.25">
      <c r="A29" s="282"/>
      <c r="B29" s="278" t="s">
        <v>148</v>
      </c>
      <c r="C29" s="279"/>
      <c r="D29" s="280"/>
      <c r="E29" s="169">
        <v>100</v>
      </c>
      <c r="F29" s="112">
        <v>40</v>
      </c>
      <c r="G29" s="112">
        <v>35</v>
      </c>
      <c r="H29" s="112"/>
      <c r="I29" s="170">
        <v>2</v>
      </c>
      <c r="J29" s="170">
        <v>2.1</v>
      </c>
      <c r="K29" s="112"/>
      <c r="L29" s="112">
        <v>3</v>
      </c>
      <c r="M29" s="154"/>
      <c r="N29" s="154"/>
      <c r="O29" s="154"/>
      <c r="P29" s="112"/>
      <c r="Q29" s="112"/>
      <c r="R29" s="112"/>
      <c r="S29" s="112"/>
      <c r="T29" s="155"/>
      <c r="U29" s="17"/>
    </row>
    <row r="30" spans="1:21" ht="19.899999999999999" customHeight="1" thickBot="1" x14ac:dyDescent="0.3">
      <c r="A30" s="283"/>
      <c r="B30" s="272" t="s">
        <v>41</v>
      </c>
      <c r="C30" s="273"/>
      <c r="D30" s="274"/>
      <c r="E30" s="113">
        <f>ABS(IF(ISERROR(E15-E29/E16),0,(E15-E29)/E16))</f>
        <v>0</v>
      </c>
      <c r="F30" s="114">
        <f>ABS(IF(ISERROR(F15-F29/F16),0,(F15-F29)/F16))</f>
        <v>0</v>
      </c>
      <c r="G30" s="114">
        <f>ABS(IF(ISERROR(G15-G29/G16),0,(G15-G29)/G16))</f>
        <v>0</v>
      </c>
      <c r="H30" s="114"/>
      <c r="I30" s="114">
        <f>ABS(IF(ISERROR(I15-I29/I16),0,(I15-I29)/I16))</f>
        <v>0</v>
      </c>
      <c r="J30" s="114">
        <f>ABS(IF(ISERROR(J15-J29/J16),0,(J15-J29)/J16))</f>
        <v>0</v>
      </c>
      <c r="K30" s="114"/>
      <c r="L30" s="114">
        <f>ABS(IF(ISERROR(L15-L29/L16),0,(L15-L29)/L16))</f>
        <v>0</v>
      </c>
      <c r="M30" s="114"/>
      <c r="N30" s="114"/>
      <c r="O30" s="114"/>
      <c r="P30" s="114"/>
      <c r="Q30" s="114"/>
      <c r="R30" s="114"/>
      <c r="S30" s="114"/>
      <c r="T30" s="118"/>
      <c r="U30" s="17"/>
    </row>
    <row r="31" spans="1:21" ht="19.899999999999999" customHeight="1" x14ac:dyDescent="0.25">
      <c r="A31" s="275" t="s">
        <v>66</v>
      </c>
      <c r="B31" s="302" t="s">
        <v>140</v>
      </c>
      <c r="C31" s="303"/>
      <c r="D31" s="304"/>
      <c r="E31" s="161">
        <v>150</v>
      </c>
      <c r="F31" s="130">
        <v>30</v>
      </c>
      <c r="G31" s="123"/>
      <c r="H31" s="123">
        <v>45</v>
      </c>
      <c r="I31" s="124"/>
      <c r="J31" s="124"/>
      <c r="K31" s="123"/>
      <c r="L31" s="124"/>
      <c r="M31" s="123"/>
      <c r="N31" s="123"/>
      <c r="O31" s="123"/>
      <c r="P31" s="123"/>
      <c r="Q31" s="123"/>
      <c r="R31" s="123"/>
      <c r="S31" s="171">
        <v>60</v>
      </c>
      <c r="T31" s="158"/>
      <c r="U31" s="17"/>
    </row>
    <row r="32" spans="1:21" ht="19.899999999999999" customHeight="1" thickBot="1" x14ac:dyDescent="0.3">
      <c r="A32" s="277"/>
      <c r="B32" s="272" t="s">
        <v>41</v>
      </c>
      <c r="C32" s="273"/>
      <c r="D32" s="274"/>
      <c r="E32" s="113">
        <f>ABS(IF(ISERROR(E15-E31/E16),0,(E15-E31)/E16))</f>
        <v>0</v>
      </c>
      <c r="F32" s="114">
        <f>ABS(IF(ISERROR(F15-F31/F16),0,(F15-F31)/F16))</f>
        <v>0</v>
      </c>
      <c r="G32" s="125"/>
      <c r="H32" s="114">
        <f>ABS(IF(ISERROR(H15-H31/H16),0,(H15-H31)/H16))</f>
        <v>0</v>
      </c>
      <c r="I32" s="114"/>
      <c r="J32" s="114"/>
      <c r="K32" s="114"/>
      <c r="L32" s="114"/>
      <c r="M32" s="114"/>
      <c r="N32" s="114"/>
      <c r="O32" s="114"/>
      <c r="P32" s="114"/>
      <c r="Q32" s="114"/>
      <c r="R32" s="114"/>
      <c r="S32" s="114">
        <f t="shared" ref="S32" si="5">ABS(IF(ISERROR(S15-S31/S16),0,(S15-S31)/S16))</f>
        <v>0</v>
      </c>
      <c r="T32" s="118"/>
      <c r="U32" s="17"/>
    </row>
    <row r="33" spans="1:21" ht="19.899999999999999" customHeight="1" x14ac:dyDescent="0.25">
      <c r="A33" s="281" t="s">
        <v>126</v>
      </c>
      <c r="B33" s="296" t="s">
        <v>114</v>
      </c>
      <c r="C33" s="297"/>
      <c r="D33" s="298"/>
      <c r="E33" s="172">
        <v>150</v>
      </c>
      <c r="F33" s="144">
        <v>35</v>
      </c>
      <c r="G33" s="144">
        <v>40</v>
      </c>
      <c r="H33" s="144">
        <v>48</v>
      </c>
      <c r="I33" s="119">
        <v>2.5</v>
      </c>
      <c r="J33" s="119">
        <v>2.1</v>
      </c>
      <c r="K33" s="120"/>
      <c r="L33" s="119"/>
      <c r="M33" s="120"/>
      <c r="N33" s="120"/>
      <c r="O33" s="120"/>
      <c r="P33" s="120"/>
      <c r="Q33" s="120"/>
      <c r="R33" s="120"/>
      <c r="S33" s="121"/>
      <c r="T33" s="122"/>
      <c r="U33" s="17"/>
    </row>
    <row r="34" spans="1:21" ht="19.899999999999999" customHeight="1" thickBot="1" x14ac:dyDescent="0.3">
      <c r="A34" s="276"/>
      <c r="B34" s="272" t="s">
        <v>41</v>
      </c>
      <c r="C34" s="273"/>
      <c r="D34" s="274"/>
      <c r="E34" s="113">
        <f t="shared" ref="E34:J34" si="6">ABS(IF(ISERROR(E15-E33/E16),0,(E15-E33)/E16))</f>
        <v>0</v>
      </c>
      <c r="F34" s="114">
        <f t="shared" si="6"/>
        <v>0</v>
      </c>
      <c r="G34" s="114">
        <f t="shared" si="6"/>
        <v>0</v>
      </c>
      <c r="H34" s="114">
        <f t="shared" si="6"/>
        <v>0</v>
      </c>
      <c r="I34" s="114">
        <f t="shared" si="6"/>
        <v>0</v>
      </c>
      <c r="J34" s="114">
        <f t="shared" si="6"/>
        <v>0</v>
      </c>
      <c r="K34" s="114"/>
      <c r="L34" s="114"/>
      <c r="M34" s="114"/>
      <c r="N34" s="114"/>
      <c r="O34" s="114"/>
      <c r="P34" s="114"/>
      <c r="Q34" s="114"/>
      <c r="R34" s="114"/>
      <c r="S34" s="117"/>
      <c r="T34" s="118"/>
      <c r="U34" s="17"/>
    </row>
    <row r="35" spans="1:21" ht="19.899999999999999" customHeight="1" x14ac:dyDescent="0.25">
      <c r="A35" s="276"/>
      <c r="B35" s="296" t="s">
        <v>115</v>
      </c>
      <c r="C35" s="297"/>
      <c r="D35" s="298"/>
      <c r="E35" s="135"/>
      <c r="F35" s="119"/>
      <c r="G35" s="119"/>
      <c r="H35" s="119"/>
      <c r="I35" s="119">
        <v>3</v>
      </c>
      <c r="J35" s="119">
        <v>2.1</v>
      </c>
      <c r="K35" s="119">
        <v>12</v>
      </c>
      <c r="L35" s="119"/>
      <c r="M35" s="119"/>
      <c r="N35" s="119"/>
      <c r="O35" s="119"/>
      <c r="P35" s="119"/>
      <c r="Q35" s="119"/>
      <c r="R35" s="119"/>
      <c r="S35" s="136"/>
      <c r="T35" s="137"/>
      <c r="U35" s="17"/>
    </row>
    <row r="36" spans="1:21" ht="19.899999999999999" customHeight="1" thickBot="1" x14ac:dyDescent="0.3">
      <c r="A36" s="277"/>
      <c r="B36" s="299" t="s">
        <v>41</v>
      </c>
      <c r="C36" s="300"/>
      <c r="D36" s="301"/>
      <c r="E36" s="138"/>
      <c r="F36" s="139"/>
      <c r="G36" s="139"/>
      <c r="H36" s="139"/>
      <c r="I36" s="139">
        <f>ABS(IF(ISERROR(I15-I35/I16),0,(I15-I35)/I16))</f>
        <v>0</v>
      </c>
      <c r="J36" s="139">
        <f>ABS(IF(ISERROR(J15-J35/J16),0,(J15-J35)/J16))</f>
        <v>0</v>
      </c>
      <c r="K36" s="139">
        <f>ABS(IF(ISERROR(K15-K35/K16),0,(K15-K35)/K16))</f>
        <v>0</v>
      </c>
      <c r="L36" s="139"/>
      <c r="M36" s="139"/>
      <c r="N36" s="139"/>
      <c r="O36" s="139"/>
      <c r="P36" s="139"/>
      <c r="Q36" s="139"/>
      <c r="R36" s="139"/>
      <c r="S36" s="140"/>
      <c r="T36" s="141"/>
      <c r="U36" s="17"/>
    </row>
    <row r="37" spans="1:21" ht="19.899999999999999" customHeight="1" x14ac:dyDescent="0.25">
      <c r="A37" s="275" t="s">
        <v>65</v>
      </c>
      <c r="B37" s="278" t="s">
        <v>139</v>
      </c>
      <c r="C37" s="279"/>
      <c r="D37" s="280"/>
      <c r="E37" s="172">
        <v>110</v>
      </c>
      <c r="F37" s="144">
        <v>35</v>
      </c>
      <c r="G37" s="173">
        <v>50</v>
      </c>
      <c r="H37" s="144"/>
      <c r="I37" s="119">
        <v>2.5</v>
      </c>
      <c r="J37" s="119">
        <v>2.1</v>
      </c>
      <c r="K37" s="144">
        <v>6</v>
      </c>
      <c r="L37" s="119">
        <v>0.5</v>
      </c>
      <c r="M37" s="144"/>
      <c r="N37" s="174">
        <v>0.03</v>
      </c>
      <c r="O37" s="120">
        <v>0.01</v>
      </c>
      <c r="P37" s="144"/>
      <c r="Q37" s="144"/>
      <c r="R37" s="144"/>
      <c r="S37" s="159"/>
      <c r="T37" s="160"/>
      <c r="U37" s="18"/>
    </row>
    <row r="38" spans="1:21" ht="19.899999999999999" customHeight="1" thickBot="1" x14ac:dyDescent="0.3">
      <c r="A38" s="276"/>
      <c r="B38" s="272" t="s">
        <v>41</v>
      </c>
      <c r="C38" s="273"/>
      <c r="D38" s="274"/>
      <c r="E38" s="113">
        <f>ABS(IF(ISERROR(E15-E37/E16),0,(E15-E37)/E16))</f>
        <v>0</v>
      </c>
      <c r="F38" s="114">
        <f>ABS(IF(ISERROR(F15-F37/F16),0,(F15-F37)/F16))</f>
        <v>0</v>
      </c>
      <c r="G38" s="114">
        <f>ABS(IF(ISERROR(G15-G37/G16),0,(G15-G37)/G16))</f>
        <v>0</v>
      </c>
      <c r="H38" s="114"/>
      <c r="I38" s="114">
        <f>ABS(IF(ISERROR(I15-I37/I16),0,(I15-I37)/I16))</f>
        <v>0</v>
      </c>
      <c r="J38" s="114">
        <f>ABS(IF(ISERROR(J15-J37/J16),0,(J15-J37)/J16))</f>
        <v>0</v>
      </c>
      <c r="K38" s="125">
        <f>ABS(IF(ISERROR(K15-K37/K16),0,(K15-K37)/K16))</f>
        <v>0</v>
      </c>
      <c r="L38" s="125">
        <f>ABS(IF(ISERROR(L15-L37/L16),0,(L15-L37)/L16))</f>
        <v>0</v>
      </c>
      <c r="M38" s="125"/>
      <c r="N38" s="125">
        <f>ABS(IF(ISERROR(N15-N37/N16),0,(N15-N37)/N16))</f>
        <v>0</v>
      </c>
      <c r="O38" s="125">
        <f>ABS(IF(ISERROR(O15-O37/O16),0,(O15-O37)/O16))</f>
        <v>0</v>
      </c>
      <c r="P38" s="125"/>
      <c r="Q38" s="125"/>
      <c r="R38" s="125"/>
      <c r="S38" s="142"/>
      <c r="T38" s="143"/>
      <c r="U38" s="18"/>
    </row>
    <row r="39" spans="1:21" ht="19.899999999999999" customHeight="1" x14ac:dyDescent="0.25">
      <c r="A39" s="276"/>
      <c r="B39" s="278" t="s">
        <v>138</v>
      </c>
      <c r="C39" s="279"/>
      <c r="D39" s="280"/>
      <c r="E39" s="135"/>
      <c r="F39" s="119"/>
      <c r="G39" s="119"/>
      <c r="H39" s="119"/>
      <c r="I39" s="119">
        <v>2.5</v>
      </c>
      <c r="J39" s="119">
        <v>2.1</v>
      </c>
      <c r="K39" s="144">
        <v>6</v>
      </c>
      <c r="L39" s="119"/>
      <c r="M39" s="120"/>
      <c r="N39" s="120">
        <v>0.03</v>
      </c>
      <c r="O39" s="120">
        <v>0.01</v>
      </c>
      <c r="P39" s="144">
        <v>15</v>
      </c>
      <c r="Q39" s="120"/>
      <c r="R39" s="120"/>
      <c r="S39" s="121"/>
      <c r="T39" s="122"/>
      <c r="U39" s="18"/>
    </row>
    <row r="40" spans="1:21" ht="19.899999999999999" customHeight="1" thickBot="1" x14ac:dyDescent="0.3">
      <c r="A40" s="277"/>
      <c r="B40" s="272" t="s">
        <v>41</v>
      </c>
      <c r="C40" s="273"/>
      <c r="D40" s="274"/>
      <c r="E40" s="125"/>
      <c r="F40" s="125"/>
      <c r="G40" s="125"/>
      <c r="H40" s="125"/>
      <c r="I40" s="125">
        <f t="shared" ref="I40:K40" si="7">ABS(IF(ISERROR(I15-I39/I16),0,(I15-I39)/I16))</f>
        <v>0</v>
      </c>
      <c r="J40" s="125">
        <f t="shared" si="7"/>
        <v>0</v>
      </c>
      <c r="K40" s="125">
        <f t="shared" si="7"/>
        <v>0</v>
      </c>
      <c r="L40" s="125"/>
      <c r="M40" s="125"/>
      <c r="N40" s="125">
        <f>ABS(IF(ISERROR(N15-N39/N16),0,(N15-N39)/N16))</f>
        <v>0</v>
      </c>
      <c r="O40" s="125">
        <f t="shared" ref="O40" si="8">ABS(IF(ISERROR(O15-O39/O16),0,(O15-O39)/O16))</f>
        <v>0</v>
      </c>
      <c r="P40" s="125">
        <f>ABS(IF(ISERROR(P15-P39/P16),0,(P15-P39)/P16))</f>
        <v>0</v>
      </c>
      <c r="Q40" s="125"/>
      <c r="R40" s="125"/>
      <c r="S40" s="142"/>
      <c r="T40" s="143"/>
      <c r="U40" s="18"/>
    </row>
    <row r="41" spans="1:21" ht="19.899999999999999" customHeight="1" x14ac:dyDescent="0.25">
      <c r="A41" s="275" t="s">
        <v>125</v>
      </c>
      <c r="B41" s="308" t="s">
        <v>137</v>
      </c>
      <c r="C41" s="309"/>
      <c r="D41" s="310"/>
      <c r="E41" s="161">
        <v>80</v>
      </c>
      <c r="F41" s="130">
        <v>35</v>
      </c>
      <c r="G41" s="130">
        <v>40</v>
      </c>
      <c r="H41" s="130"/>
      <c r="I41" s="115">
        <v>2.5</v>
      </c>
      <c r="J41" s="115">
        <v>2.1</v>
      </c>
      <c r="K41" s="131"/>
      <c r="L41" s="115">
        <v>0.3</v>
      </c>
      <c r="M41" s="130"/>
      <c r="N41" s="132"/>
      <c r="O41" s="131"/>
      <c r="P41" s="131"/>
      <c r="Q41" s="176">
        <v>1</v>
      </c>
      <c r="R41" s="176">
        <v>80</v>
      </c>
      <c r="S41" s="133"/>
      <c r="T41" s="134"/>
    </row>
    <row r="42" spans="1:21" ht="19.899999999999999" customHeight="1" thickBot="1" x14ac:dyDescent="0.3">
      <c r="A42" s="276"/>
      <c r="B42" s="272" t="s">
        <v>41</v>
      </c>
      <c r="C42" s="273"/>
      <c r="D42" s="274"/>
      <c r="E42" s="113">
        <f>ABS(IF(ISERROR(E15-E41/E16),0,(E15-E41)/E16))</f>
        <v>0</v>
      </c>
      <c r="F42" s="114">
        <f>ABS(IF(ISERROR(F15-F41/F16),0,(F15-F41)/F16))</f>
        <v>0</v>
      </c>
      <c r="G42" s="114">
        <f>ABS(IF(ISERROR(G15-G41/G16),0,(G15-G41)/G16))</f>
        <v>0</v>
      </c>
      <c r="H42" s="114"/>
      <c r="I42" s="114">
        <f>ABS(IF(ISERROR(I15-I41/I16),0,(I15-I41)/I16))</f>
        <v>0</v>
      </c>
      <c r="J42" s="114">
        <f>ABS(IF(ISERROR(J15-J41/J16),0,(J15-J41)/J16))</f>
        <v>0</v>
      </c>
      <c r="K42" s="127"/>
      <c r="L42" s="114">
        <f>ABS(IF(ISERROR(L15-L41/L16),0,(L15-L41)/L16))</f>
        <v>0</v>
      </c>
      <c r="M42" s="125"/>
      <c r="N42" s="126"/>
      <c r="O42" s="127"/>
      <c r="P42" s="127"/>
      <c r="Q42" s="114">
        <f>ABS(IF(ISERROR(Q15-Q41/Q16),0,(Q15-Q41)/Q16))</f>
        <v>0</v>
      </c>
      <c r="R42" s="114">
        <f>ABS(IF(ISERROR(R15-R41/R16),0,(R15-R41)/R16))</f>
        <v>0</v>
      </c>
      <c r="S42" s="128"/>
      <c r="T42" s="129"/>
    </row>
    <row r="43" spans="1:21" ht="19.899999999999999" customHeight="1" x14ac:dyDescent="0.25">
      <c r="A43" s="276"/>
      <c r="B43" s="308" t="s">
        <v>152</v>
      </c>
      <c r="C43" s="309"/>
      <c r="D43" s="310"/>
      <c r="E43" s="161"/>
      <c r="F43" s="130"/>
      <c r="G43" s="130"/>
      <c r="H43" s="130"/>
      <c r="I43" s="115">
        <v>5</v>
      </c>
      <c r="J43" s="115">
        <v>2.1</v>
      </c>
      <c r="K43" s="175">
        <v>6</v>
      </c>
      <c r="L43" s="115"/>
      <c r="M43" s="130"/>
      <c r="N43" s="132"/>
      <c r="O43" s="131"/>
      <c r="P43" s="130">
        <v>15</v>
      </c>
      <c r="Q43" s="130">
        <v>1</v>
      </c>
      <c r="R43" s="131"/>
      <c r="S43" s="133"/>
      <c r="T43" s="134"/>
    </row>
    <row r="44" spans="1:21" ht="19.899999999999999" customHeight="1" thickBot="1" x14ac:dyDescent="0.3">
      <c r="A44" s="277"/>
      <c r="B44" s="272" t="s">
        <v>41</v>
      </c>
      <c r="C44" s="273"/>
      <c r="D44" s="274"/>
      <c r="E44" s="113"/>
      <c r="F44" s="114"/>
      <c r="G44" s="114"/>
      <c r="H44" s="114"/>
      <c r="I44" s="114">
        <f>ABS(IF(ISERROR(I15-I43/I16),0,(I15-I43)/I16))</f>
        <v>0</v>
      </c>
      <c r="J44" s="114">
        <f>ABS(IF(ISERROR(J15-J43/J16),0,(J15-J43)/J16))</f>
        <v>0</v>
      </c>
      <c r="K44" s="114">
        <f>ABS(IF(ISERROR(K15-K43/K16),0,(K15-K43)/K16))</f>
        <v>0</v>
      </c>
      <c r="L44" s="114"/>
      <c r="M44" s="125"/>
      <c r="N44" s="126"/>
      <c r="O44" s="127"/>
      <c r="P44" s="114">
        <f>ABS(IF(ISERROR(P15-P43/P16),0,(P15-P43)/P16))</f>
        <v>0</v>
      </c>
      <c r="Q44" s="114">
        <f>ABS(IF(ISERROR(Q15-Q43/Q16),0,(Q15-Q43)/Q16))</f>
        <v>0</v>
      </c>
      <c r="R44" s="127"/>
      <c r="S44" s="128"/>
      <c r="T44" s="129"/>
    </row>
    <row r="45" spans="1:21" s="84" customFormat="1" ht="19.899999999999999" customHeight="1" x14ac:dyDescent="0.25">
      <c r="A45" s="275" t="s">
        <v>110</v>
      </c>
      <c r="B45" s="269" t="s">
        <v>136</v>
      </c>
      <c r="C45" s="270"/>
      <c r="D45" s="271"/>
      <c r="E45" s="161"/>
      <c r="F45" s="144">
        <v>35</v>
      </c>
      <c r="G45" s="144">
        <v>30</v>
      </c>
      <c r="H45" s="119"/>
      <c r="I45" s="119">
        <v>2.5</v>
      </c>
      <c r="J45" s="120"/>
      <c r="K45" s="120"/>
      <c r="L45" s="119"/>
      <c r="M45" s="120">
        <v>1</v>
      </c>
      <c r="N45" s="120"/>
      <c r="O45" s="120"/>
      <c r="P45" s="120"/>
      <c r="Q45" s="120"/>
      <c r="R45" s="120"/>
      <c r="S45" s="121"/>
      <c r="T45" s="122"/>
      <c r="U45" s="98"/>
    </row>
    <row r="46" spans="1:21" s="84" customFormat="1" ht="19.899999999999999" customHeight="1" thickBot="1" x14ac:dyDescent="0.3">
      <c r="A46" s="276"/>
      <c r="B46" s="272" t="s">
        <v>41</v>
      </c>
      <c r="C46" s="273"/>
      <c r="D46" s="274"/>
      <c r="E46" s="113"/>
      <c r="F46" s="114">
        <f>ABS(IF(ISERROR(F15-F45/F16),0,(F15-F45)/F16))</f>
        <v>0</v>
      </c>
      <c r="G46" s="114">
        <f>ABS(IF(ISERROR(G15-G45/G16),0,(G15-G45)/G16))</f>
        <v>0</v>
      </c>
      <c r="H46" s="114"/>
      <c r="I46" s="114">
        <f>ABS(IF(ISERROR(I15-I45/I16),0,(I15-I45)/I16))</f>
        <v>0</v>
      </c>
      <c r="J46" s="114"/>
      <c r="K46" s="114"/>
      <c r="L46" s="114"/>
      <c r="M46" s="114">
        <f>ABS(IF(ISERROR(M15-M45/M16),0,(M15-M45)/M16))</f>
        <v>0</v>
      </c>
      <c r="N46" s="114"/>
      <c r="O46" s="114"/>
      <c r="P46" s="114"/>
      <c r="Q46" s="114"/>
      <c r="R46" s="114"/>
      <c r="S46" s="117"/>
      <c r="T46" s="118"/>
      <c r="U46" s="98"/>
    </row>
    <row r="47" spans="1:21" s="84" customFormat="1" ht="19.899999999999999" customHeight="1" x14ac:dyDescent="0.25">
      <c r="A47" s="276"/>
      <c r="B47" s="269" t="s">
        <v>153</v>
      </c>
      <c r="C47" s="270"/>
      <c r="D47" s="271"/>
      <c r="E47" s="172">
        <v>100</v>
      </c>
      <c r="F47" s="144">
        <v>35</v>
      </c>
      <c r="G47" s="144">
        <v>40</v>
      </c>
      <c r="H47" s="119"/>
      <c r="I47" s="119">
        <v>2.5</v>
      </c>
      <c r="J47" s="120"/>
      <c r="K47" s="120"/>
      <c r="L47" s="119"/>
      <c r="M47" s="120">
        <v>1</v>
      </c>
      <c r="N47" s="120"/>
      <c r="O47" s="120"/>
      <c r="P47" s="120"/>
      <c r="Q47" s="120"/>
      <c r="R47" s="120"/>
      <c r="S47" s="121"/>
      <c r="T47" s="122"/>
      <c r="U47" s="98"/>
    </row>
    <row r="48" spans="1:21" s="84" customFormat="1" ht="19.899999999999999" customHeight="1" thickBot="1" x14ac:dyDescent="0.3">
      <c r="A48" s="277"/>
      <c r="B48" s="272" t="s">
        <v>41</v>
      </c>
      <c r="C48" s="273"/>
      <c r="D48" s="274"/>
      <c r="E48" s="113">
        <f>ABS(IF(ISERROR(E15-E47/E16),0,(E15-E47)/E16))</f>
        <v>0</v>
      </c>
      <c r="F48" s="113">
        <f>ABS(IF(ISERROR(F15-F47/F16),0,(F15-F47)/F16))</f>
        <v>0</v>
      </c>
      <c r="G48" s="113">
        <f>ABS(IF(ISERROR(G15-G47/G16),0,(G15-G47)/G16))</f>
        <v>0</v>
      </c>
      <c r="H48" s="114"/>
      <c r="I48" s="113">
        <f>ABS(IF(ISERROR(I15-I47/I16),0,(I15-I47)/I16))</f>
        <v>0</v>
      </c>
      <c r="J48" s="114"/>
      <c r="K48" s="114"/>
      <c r="L48" s="114"/>
      <c r="M48" s="113">
        <f>ABS(IF(ISERROR(M15-M47/M16),0,(M15-M47)/M16))</f>
        <v>0</v>
      </c>
      <c r="N48" s="114"/>
      <c r="O48" s="114"/>
      <c r="P48" s="114"/>
      <c r="Q48" s="114"/>
      <c r="R48" s="114"/>
      <c r="S48" s="117"/>
      <c r="T48" s="118"/>
      <c r="U48" s="98"/>
    </row>
    <row r="49" spans="1:21" s="84" customFormat="1" ht="19.899999999999999" customHeight="1" x14ac:dyDescent="0.25">
      <c r="A49" s="275" t="s">
        <v>111</v>
      </c>
      <c r="B49" s="305" t="s">
        <v>144</v>
      </c>
      <c r="C49" s="306"/>
      <c r="D49" s="307"/>
      <c r="E49" s="177"/>
      <c r="F49" s="178"/>
      <c r="G49" s="178"/>
      <c r="H49" s="115"/>
      <c r="I49" s="115"/>
      <c r="J49" s="115"/>
      <c r="K49" s="105"/>
      <c r="L49" s="115"/>
      <c r="M49" s="116"/>
      <c r="N49" s="120">
        <v>0.05</v>
      </c>
      <c r="O49" s="120">
        <v>0.01</v>
      </c>
      <c r="P49" s="105"/>
      <c r="Q49" s="105"/>
      <c r="R49" s="105"/>
      <c r="S49" s="156"/>
      <c r="T49" s="158"/>
      <c r="U49" s="98"/>
    </row>
    <row r="50" spans="1:21" s="84" customFormat="1" ht="19.899999999999999" customHeight="1" thickBot="1" x14ac:dyDescent="0.3">
      <c r="A50" s="277"/>
      <c r="B50" s="272" t="s">
        <v>41</v>
      </c>
      <c r="C50" s="273"/>
      <c r="D50" s="274"/>
      <c r="E50" s="113">
        <f>ABS(IF(ISERROR(E15-E49/E16),0,(E15-E49)/E16))</f>
        <v>0</v>
      </c>
      <c r="F50" s="113">
        <f>ABS(IF(ISERROR(F15-F49/F16),0,(F15-F49)/F16))</f>
        <v>0</v>
      </c>
      <c r="G50" s="113">
        <f>ABS(IF(ISERROR(G15-G49/G16),0,(G15-G49)/G16))</f>
        <v>0</v>
      </c>
      <c r="H50" s="114"/>
      <c r="I50" s="114"/>
      <c r="J50" s="114"/>
      <c r="K50" s="114"/>
      <c r="L50" s="114"/>
      <c r="M50" s="114"/>
      <c r="N50" s="113">
        <f>ABS(IF(ISERROR(N15-N49/N16),0,(N15-N49)/N16))</f>
        <v>0</v>
      </c>
      <c r="O50" s="113">
        <f>ABS(IF(ISERROR(O15-O49/O16),0,(O15-O49)/O16))</f>
        <v>0</v>
      </c>
      <c r="P50" s="114"/>
      <c r="Q50" s="114"/>
      <c r="R50" s="114"/>
      <c r="S50" s="117"/>
      <c r="T50" s="118"/>
      <c r="U50" s="98"/>
    </row>
    <row r="51" spans="1:21" s="104" customFormat="1" ht="19.899999999999999" customHeight="1" x14ac:dyDescent="0.25">
      <c r="A51" s="93"/>
      <c r="B51" s="94"/>
      <c r="C51" s="94"/>
      <c r="D51" s="94"/>
      <c r="E51" s="95"/>
      <c r="F51" s="95"/>
      <c r="G51" s="95"/>
      <c r="H51" s="95"/>
      <c r="I51" s="95"/>
      <c r="J51" s="95"/>
      <c r="K51" s="95"/>
      <c r="L51" s="95"/>
      <c r="M51" s="95"/>
      <c r="N51" s="95"/>
      <c r="O51" s="95"/>
      <c r="P51" s="95"/>
      <c r="Q51" s="95"/>
      <c r="R51" s="95"/>
      <c r="S51" s="95"/>
      <c r="T51" s="95"/>
      <c r="U51" s="98"/>
    </row>
    <row r="52" spans="1:21" ht="18" customHeight="1" thickBot="1" x14ac:dyDescent="0.3">
      <c r="A52" s="93"/>
      <c r="B52" s="268" t="s">
        <v>150</v>
      </c>
      <c r="C52" s="268"/>
      <c r="D52" s="268"/>
      <c r="E52" s="268"/>
      <c r="F52" s="268"/>
      <c r="G52" s="95"/>
      <c r="H52" s="95"/>
      <c r="I52" s="95"/>
      <c r="J52" s="95"/>
      <c r="K52" s="96"/>
      <c r="L52" s="95"/>
      <c r="M52" s="96"/>
      <c r="N52" s="96"/>
      <c r="O52" s="96"/>
      <c r="P52" s="96"/>
      <c r="Q52" s="96"/>
      <c r="R52" s="96"/>
      <c r="S52" s="96"/>
      <c r="T52" s="96"/>
      <c r="U52" s="18"/>
    </row>
    <row r="53" spans="1:21" ht="24.6" customHeight="1" thickBot="1" x14ac:dyDescent="0.3">
      <c r="A53" s="93"/>
      <c r="B53" s="265" t="s">
        <v>80</v>
      </c>
      <c r="C53" s="266"/>
      <c r="D53" s="267"/>
      <c r="E53" s="265" t="s">
        <v>135</v>
      </c>
      <c r="F53" s="267"/>
      <c r="G53" s="95"/>
      <c r="H53" s="95"/>
      <c r="I53" s="95"/>
      <c r="J53" s="95"/>
      <c r="K53" s="96"/>
      <c r="L53" s="95"/>
      <c r="M53" s="96"/>
      <c r="N53" s="96"/>
      <c r="O53" s="96"/>
      <c r="P53" s="96"/>
      <c r="Q53" s="96"/>
      <c r="R53" s="96"/>
      <c r="S53" s="96"/>
      <c r="T53" s="96"/>
      <c r="U53" s="18"/>
    </row>
    <row r="54" spans="1:21" s="97" customFormat="1" ht="18" customHeight="1" thickBot="1" x14ac:dyDescent="0.3">
      <c r="A54" s="93"/>
      <c r="B54" s="261" t="s">
        <v>11</v>
      </c>
      <c r="C54" s="262"/>
      <c r="D54" s="263"/>
      <c r="E54" s="261" t="s">
        <v>62</v>
      </c>
      <c r="F54" s="263"/>
      <c r="G54" s="95"/>
      <c r="H54" s="95"/>
      <c r="I54" s="95"/>
      <c r="J54" s="95"/>
      <c r="K54" s="96"/>
      <c r="L54" s="95"/>
      <c r="M54" s="96"/>
      <c r="N54" s="96"/>
      <c r="O54" s="96"/>
      <c r="P54" s="96"/>
      <c r="Q54" s="96"/>
      <c r="R54" s="96"/>
      <c r="S54" s="96"/>
      <c r="T54" s="96"/>
      <c r="U54" s="18"/>
    </row>
    <row r="55" spans="1:21" s="97" customFormat="1" ht="18" customHeight="1" thickBot="1" x14ac:dyDescent="0.3">
      <c r="A55" s="93"/>
      <c r="B55" s="261" t="s">
        <v>10</v>
      </c>
      <c r="C55" s="262"/>
      <c r="D55" s="263"/>
      <c r="E55" s="261" t="s">
        <v>63</v>
      </c>
      <c r="F55" s="263"/>
      <c r="G55" s="95"/>
      <c r="H55" s="95"/>
      <c r="I55" s="95"/>
      <c r="J55" s="95"/>
      <c r="K55" s="96"/>
      <c r="L55" s="95"/>
      <c r="M55" s="96"/>
      <c r="N55" s="96"/>
      <c r="O55" s="96"/>
      <c r="P55" s="96"/>
      <c r="Q55" s="96"/>
      <c r="R55" s="96"/>
      <c r="S55" s="96"/>
      <c r="T55" s="96"/>
      <c r="U55" s="18"/>
    </row>
    <row r="56" spans="1:21" s="97" customFormat="1" ht="18" customHeight="1" thickBot="1" x14ac:dyDescent="0.3">
      <c r="A56" s="93"/>
      <c r="B56" s="261" t="s">
        <v>9</v>
      </c>
      <c r="C56" s="262"/>
      <c r="D56" s="263"/>
      <c r="E56" s="261" t="s">
        <v>64</v>
      </c>
      <c r="F56" s="263"/>
      <c r="G56" s="95"/>
      <c r="H56" s="95"/>
      <c r="I56" s="95"/>
      <c r="J56" s="95"/>
      <c r="K56" s="96"/>
      <c r="L56" s="95"/>
      <c r="M56" s="96"/>
      <c r="N56" s="96"/>
      <c r="O56" s="96"/>
      <c r="P56" s="96"/>
      <c r="Q56" s="96"/>
      <c r="R56" s="96"/>
      <c r="S56" s="96"/>
      <c r="T56" s="96"/>
      <c r="U56" s="18"/>
    </row>
    <row r="57" spans="1:21" s="97" customFormat="1" ht="18" customHeight="1" x14ac:dyDescent="0.25">
      <c r="A57" s="93"/>
      <c r="B57" s="94"/>
      <c r="C57" s="94"/>
      <c r="D57" s="94"/>
      <c r="E57" s="95"/>
      <c r="F57" s="95"/>
      <c r="G57" s="95"/>
      <c r="H57" s="95"/>
      <c r="I57" s="95"/>
      <c r="J57" s="95"/>
      <c r="K57" s="96"/>
      <c r="L57" s="95"/>
      <c r="M57" s="96"/>
      <c r="N57" s="96"/>
      <c r="O57" s="96"/>
      <c r="P57" s="96"/>
      <c r="Q57" s="96"/>
      <c r="R57" s="96"/>
      <c r="S57" s="96"/>
      <c r="T57" s="96"/>
      <c r="U57" s="18"/>
    </row>
    <row r="58" spans="1:21" s="97" customFormat="1" ht="18" customHeight="1" x14ac:dyDescent="0.25">
      <c r="A58" s="93"/>
      <c r="F58" s="95"/>
      <c r="G58" s="95"/>
      <c r="H58" s="95"/>
      <c r="I58" s="95"/>
      <c r="J58" s="95"/>
      <c r="K58" s="96"/>
      <c r="L58" s="95"/>
      <c r="M58" s="96"/>
      <c r="N58" s="96"/>
      <c r="O58" s="96"/>
      <c r="P58" s="96"/>
      <c r="Q58" s="96"/>
      <c r="R58" s="96"/>
      <c r="S58" s="96"/>
      <c r="T58" s="96"/>
      <c r="U58" s="18"/>
    </row>
    <row r="59" spans="1:21" s="97" customFormat="1" ht="18" customHeight="1" x14ac:dyDescent="0.25">
      <c r="A59" s="93"/>
      <c r="B59" s="94"/>
      <c r="C59" s="94"/>
      <c r="D59" s="94"/>
      <c r="E59" s="95"/>
      <c r="F59" s="95"/>
      <c r="G59" s="95"/>
      <c r="H59" s="95"/>
      <c r="I59" s="95"/>
      <c r="J59" s="95"/>
      <c r="K59" s="96"/>
      <c r="L59" s="95"/>
      <c r="M59" s="96"/>
      <c r="N59" s="96"/>
      <c r="O59" s="96"/>
      <c r="P59" s="96"/>
      <c r="Q59" s="96"/>
      <c r="R59" s="96"/>
      <c r="S59" s="96"/>
      <c r="T59" s="96"/>
      <c r="U59" s="18"/>
    </row>
    <row r="60" spans="1:21" x14ac:dyDescent="0.25">
      <c r="A60" s="19"/>
      <c r="B60" s="19"/>
      <c r="C60" s="19"/>
      <c r="D60" s="19"/>
    </row>
    <row r="61" spans="1:21" x14ac:dyDescent="0.25">
      <c r="A61" s="19"/>
      <c r="B61" s="19"/>
      <c r="C61" s="19"/>
      <c r="D61" s="19"/>
    </row>
    <row r="62" spans="1:21" x14ac:dyDescent="0.25">
      <c r="A62" s="19"/>
      <c r="B62" s="19"/>
      <c r="C62" s="19"/>
      <c r="D62" s="19"/>
    </row>
    <row r="63" spans="1:21" x14ac:dyDescent="0.25">
      <c r="A63" s="20"/>
      <c r="B63" s="20"/>
      <c r="C63" s="20"/>
      <c r="D63" s="2"/>
    </row>
  </sheetData>
  <sheetProtection algorithmName="SHA-512" hashValue="B3EOAYx0KQ6iYqj/eD5NR1kyeWvoaoAR/uXGls5WcTN8WE01HqBFLsT0tlV8ewo+fE/j6Rzu569NFNhr7ehVhg==" saltValue="/X7cyF+nPiJaDbtTTwe5iA==" spinCount="100000" sheet="1" objects="1" scenarios="1" selectLockedCells="1"/>
  <mergeCells count="71">
    <mergeCell ref="H3:H4"/>
    <mergeCell ref="G3:G4"/>
    <mergeCell ref="F3:F4"/>
    <mergeCell ref="E3:E4"/>
    <mergeCell ref="O3:O4"/>
    <mergeCell ref="M3:M4"/>
    <mergeCell ref="J3:J4"/>
    <mergeCell ref="K3:K4"/>
    <mergeCell ref="T3:T4"/>
    <mergeCell ref="R3:R4"/>
    <mergeCell ref="L3:L4"/>
    <mergeCell ref="I3:I4"/>
    <mergeCell ref="S3:S4"/>
    <mergeCell ref="Q3:Q4"/>
    <mergeCell ref="N3:N4"/>
    <mergeCell ref="P3:P4"/>
    <mergeCell ref="B38:D38"/>
    <mergeCell ref="B50:D50"/>
    <mergeCell ref="B46:D46"/>
    <mergeCell ref="B49:D49"/>
    <mergeCell ref="B45:D45"/>
    <mergeCell ref="B40:D40"/>
    <mergeCell ref="B43:D43"/>
    <mergeCell ref="B44:D44"/>
    <mergeCell ref="B41:D41"/>
    <mergeCell ref="B42:D42"/>
    <mergeCell ref="B39:D39"/>
    <mergeCell ref="B22:D22"/>
    <mergeCell ref="B23:D23"/>
    <mergeCell ref="B24:D24"/>
    <mergeCell ref="B33:D33"/>
    <mergeCell ref="B31:D31"/>
    <mergeCell ref="B32:D32"/>
    <mergeCell ref="A15:A16"/>
    <mergeCell ref="A33:A36"/>
    <mergeCell ref="A37:A40"/>
    <mergeCell ref="B3:D3"/>
    <mergeCell ref="B29:D29"/>
    <mergeCell ref="B30:D30"/>
    <mergeCell ref="A5:A14"/>
    <mergeCell ref="B37:D37"/>
    <mergeCell ref="B18:D18"/>
    <mergeCell ref="B17:D17"/>
    <mergeCell ref="B19:D19"/>
    <mergeCell ref="B20:D20"/>
    <mergeCell ref="B21:D21"/>
    <mergeCell ref="B35:D35"/>
    <mergeCell ref="B36:D36"/>
    <mergeCell ref="B34:D34"/>
    <mergeCell ref="A2:I2"/>
    <mergeCell ref="B53:D53"/>
    <mergeCell ref="E53:F53"/>
    <mergeCell ref="B52:F52"/>
    <mergeCell ref="B47:D47"/>
    <mergeCell ref="B48:D48"/>
    <mergeCell ref="A45:A48"/>
    <mergeCell ref="B25:D25"/>
    <mergeCell ref="B26:D26"/>
    <mergeCell ref="B27:D27"/>
    <mergeCell ref="B28:D28"/>
    <mergeCell ref="A41:A44"/>
    <mergeCell ref="A49:A50"/>
    <mergeCell ref="A31:A32"/>
    <mergeCell ref="A17:A22"/>
    <mergeCell ref="A23:A30"/>
    <mergeCell ref="B55:D55"/>
    <mergeCell ref="B56:D56"/>
    <mergeCell ref="E54:F54"/>
    <mergeCell ref="E55:F55"/>
    <mergeCell ref="E56:F56"/>
    <mergeCell ref="B54:D54"/>
  </mergeCells>
  <printOptions horizontalCentered="1"/>
  <pageMargins left="0.43307086614173229" right="0.23622047244094491" top="0.27559055118110237" bottom="0.43307086614173229" header="0.31496062992125984" footer="0.31496062992125984"/>
  <pageSetup paperSize="8" scale="79" fitToHeight="3" orientation="landscape" r:id="rId1"/>
  <headerFooter>
    <oddFooter>&amp;C&amp;"Arial,Regular"&amp;10Page &amp;P of &amp;N</oddFooter>
  </headerFooter>
  <rowBreaks count="1" manualBreakCount="1">
    <brk id="36" max="1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25"/>
  <sheetViews>
    <sheetView showGridLines="0" zoomScaleNormal="100" workbookViewId="0">
      <selection activeCell="B8" sqref="B8:D8"/>
    </sheetView>
  </sheetViews>
  <sheetFormatPr defaultColWidth="9.140625" defaultRowHeight="15" x14ac:dyDescent="0.25"/>
  <cols>
    <col min="1" max="1" width="22.28515625" style="2" customWidth="1"/>
    <col min="2" max="2" width="12" style="2" customWidth="1"/>
    <col min="3" max="3" width="17.5703125" style="2" customWidth="1"/>
    <col min="4" max="4" width="12.5703125" style="2" customWidth="1"/>
    <col min="5" max="5" width="20.28515625" style="2" customWidth="1"/>
    <col min="6" max="6" width="10" style="2" customWidth="1"/>
    <col min="7" max="7" width="24.7109375" style="2" customWidth="1"/>
    <col min="8" max="8" width="0.5703125" style="2" customWidth="1"/>
    <col min="9" max="9" width="21.5703125" style="2" hidden="1" customWidth="1"/>
    <col min="10" max="10" width="0.5703125" style="2" hidden="1" customWidth="1"/>
    <col min="11" max="11" width="27.7109375" style="2" customWidth="1"/>
    <col min="12" max="16384" width="9.140625" style="2"/>
  </cols>
  <sheetData>
    <row r="1" spans="1:11" ht="7.9" customHeight="1" x14ac:dyDescent="0.25">
      <c r="H1" s="51"/>
    </row>
    <row r="2" spans="1:11" ht="13.15" customHeight="1" x14ac:dyDescent="0.25">
      <c r="H2" s="51"/>
    </row>
    <row r="3" spans="1:11" x14ac:dyDescent="0.25">
      <c r="H3" s="51"/>
    </row>
    <row r="4" spans="1:11" ht="8.4499999999999993" hidden="1" customHeight="1" x14ac:dyDescent="0.25">
      <c r="H4" s="51"/>
    </row>
    <row r="5" spans="1:11" ht="42" customHeight="1" x14ac:dyDescent="0.35">
      <c r="A5" s="340" t="s">
        <v>108</v>
      </c>
      <c r="B5" s="340"/>
      <c r="C5" s="340"/>
      <c r="D5" s="340"/>
      <c r="E5" s="340"/>
      <c r="F5" s="340"/>
      <c r="G5" s="340"/>
      <c r="H5" s="52"/>
      <c r="I5" s="21"/>
      <c r="J5" s="22"/>
      <c r="K5" s="23"/>
    </row>
    <row r="6" spans="1:11" s="84" customFormat="1" ht="18.600000000000001" hidden="1" customHeight="1" x14ac:dyDescent="0.25">
      <c r="A6" s="353" t="s">
        <v>94</v>
      </c>
      <c r="B6" s="353"/>
      <c r="C6" s="353"/>
      <c r="D6" s="353"/>
      <c r="E6" s="353"/>
      <c r="F6" s="353"/>
      <c r="G6" s="353"/>
      <c r="H6" s="82"/>
      <c r="I6" s="83"/>
      <c r="J6" s="83"/>
      <c r="K6" s="83"/>
    </row>
    <row r="7" spans="1:11" ht="29.45" customHeight="1" x14ac:dyDescent="0.25">
      <c r="A7" s="202" t="s">
        <v>156</v>
      </c>
      <c r="B7" s="354">
        <f>'Assessment Scoring Matrix'!B4</f>
        <v>0</v>
      </c>
      <c r="C7" s="354"/>
      <c r="D7" s="354"/>
      <c r="E7" s="203" t="s">
        <v>160</v>
      </c>
      <c r="F7" s="354">
        <f>'Assessment Scoring Matrix'!E6</f>
        <v>0</v>
      </c>
      <c r="G7" s="354"/>
      <c r="H7" s="64"/>
    </row>
    <row r="8" spans="1:11" ht="25.15" customHeight="1" x14ac:dyDescent="0.25">
      <c r="A8" s="203" t="s">
        <v>157</v>
      </c>
      <c r="B8" s="378"/>
      <c r="C8" s="378"/>
      <c r="D8" s="378"/>
      <c r="E8" s="354" t="s">
        <v>109</v>
      </c>
      <c r="F8" s="354"/>
      <c r="G8" s="354"/>
      <c r="H8" s="65"/>
    </row>
    <row r="9" spans="1:11" s="86" customFormat="1" ht="25.15" customHeight="1" x14ac:dyDescent="0.25">
      <c r="A9" s="203" t="s">
        <v>158</v>
      </c>
      <c r="B9" s="378"/>
      <c r="C9" s="378"/>
      <c r="D9" s="378"/>
      <c r="E9" s="203" t="s">
        <v>159</v>
      </c>
      <c r="F9" s="375">
        <f>'Assessment Scoring Matrix'!E7</f>
        <v>0</v>
      </c>
      <c r="G9" s="375"/>
      <c r="H9" s="85"/>
      <c r="J9" s="87"/>
    </row>
    <row r="10" spans="1:11" ht="4.9000000000000004" customHeight="1" x14ac:dyDescent="0.25">
      <c r="A10" s="80"/>
      <c r="B10" s="80"/>
      <c r="C10" s="80"/>
      <c r="D10" s="80"/>
      <c r="E10" s="81"/>
      <c r="F10" s="81"/>
      <c r="G10" s="80"/>
      <c r="H10" s="64"/>
      <c r="J10" s="20"/>
    </row>
    <row r="11" spans="1:11" s="79" customFormat="1" ht="24" customHeight="1" x14ac:dyDescent="0.2">
      <c r="A11" s="316" t="s">
        <v>106</v>
      </c>
      <c r="B11" s="316"/>
      <c r="C11" s="316"/>
      <c r="D11" s="201" t="str">
        <f>IF('Assessment Scoring Matrix'!F19&lt;220,"DEFAULT",IF(AND('Assessment Scoring Matrix'!F19&gt;=220,'Assessment Scoring Matrix'!F19&lt;420),"MEDIUM",IF('Assessment Scoring Matrix'!F19&gt;=420,"LOW","ERROR")))</f>
        <v>DEFAULT</v>
      </c>
      <c r="E11" s="317"/>
      <c r="F11" s="317"/>
      <c r="G11" s="317"/>
      <c r="H11" s="78"/>
      <c r="I11" s="334" t="s">
        <v>86</v>
      </c>
      <c r="J11" s="334"/>
    </row>
    <row r="12" spans="1:11" ht="9" customHeight="1" thickBot="1" x14ac:dyDescent="0.3">
      <c r="D12" s="20"/>
      <c r="H12" s="14"/>
    </row>
    <row r="13" spans="1:11" ht="19.899999999999999" customHeight="1" x14ac:dyDescent="0.25">
      <c r="A13" s="359" t="s">
        <v>187</v>
      </c>
      <c r="B13" s="360"/>
      <c r="C13" s="349" t="s">
        <v>95</v>
      </c>
      <c r="D13" s="350"/>
      <c r="E13" s="359" t="s">
        <v>55</v>
      </c>
      <c r="F13" s="360"/>
      <c r="G13" s="341" t="s">
        <v>107</v>
      </c>
      <c r="H13" s="53"/>
      <c r="I13" s="338" t="s">
        <v>85</v>
      </c>
      <c r="J13" s="332" t="s">
        <v>87</v>
      </c>
      <c r="K13" s="48"/>
    </row>
    <row r="14" spans="1:11" ht="27.6" customHeight="1" thickBot="1" x14ac:dyDescent="0.3">
      <c r="A14" s="361"/>
      <c r="B14" s="362"/>
      <c r="C14" s="351"/>
      <c r="D14" s="352"/>
      <c r="E14" s="361"/>
      <c r="F14" s="362"/>
      <c r="G14" s="342"/>
      <c r="H14" s="53"/>
      <c r="I14" s="339"/>
      <c r="J14" s="333"/>
      <c r="K14" s="48"/>
    </row>
    <row r="15" spans="1:11" ht="13.9" customHeight="1" x14ac:dyDescent="0.25">
      <c r="A15" s="318" t="s">
        <v>162</v>
      </c>
      <c r="B15" s="319"/>
      <c r="C15" s="318" t="s">
        <v>96</v>
      </c>
      <c r="D15" s="319"/>
      <c r="E15" s="330" t="s">
        <v>91</v>
      </c>
      <c r="F15" s="331"/>
      <c r="G15" s="179" t="s">
        <v>77</v>
      </c>
      <c r="H15" s="54"/>
      <c r="I15" s="66"/>
      <c r="J15" s="67"/>
      <c r="K15" s="48"/>
    </row>
    <row r="16" spans="1:11" ht="13.9" customHeight="1" x14ac:dyDescent="0.25">
      <c r="A16" s="320"/>
      <c r="B16" s="321"/>
      <c r="C16" s="320"/>
      <c r="D16" s="321"/>
      <c r="E16" s="326" t="s">
        <v>97</v>
      </c>
      <c r="F16" s="327"/>
      <c r="G16" s="181" t="str">
        <f>IF('"m" Calculation-MAJOR'!E18&lt;1.3,"DEFAULT",IF(AND('"m" Calculation-MAJOR'!E18&gt;1.2,'"m" Calculation-MAJOR'!E18&lt;2),"MEDIUM",IF('"m" Calculation-MAJOR'!E18&gt;1.9,"LOW")))</f>
        <v>DEFAULT</v>
      </c>
      <c r="H16" s="54"/>
      <c r="I16" s="68"/>
      <c r="J16" s="69"/>
      <c r="K16" s="48"/>
    </row>
    <row r="17" spans="1:10" ht="13.9" customHeight="1" x14ac:dyDescent="0.25">
      <c r="A17" s="320"/>
      <c r="B17" s="321"/>
      <c r="C17" s="320"/>
      <c r="D17" s="321"/>
      <c r="E17" s="326" t="s">
        <v>92</v>
      </c>
      <c r="F17" s="327"/>
      <c r="G17" s="181" t="str">
        <f>IF('"m" Calculation-MAJOR'!F18&lt;1.3,"DEFAULT",IF(AND('"m" Calculation-MAJOR'!F18&gt;1.2,'"m" Calculation-MAJOR'!F18&lt;2),"MEDIUM",IF('"m" Calculation-MAJOR'!F18&gt;1.9,"LOW")))</f>
        <v>DEFAULT</v>
      </c>
      <c r="H17" s="55"/>
      <c r="I17" s="68"/>
      <c r="J17" s="69"/>
    </row>
    <row r="18" spans="1:10" ht="13.9" customHeight="1" x14ac:dyDescent="0.25">
      <c r="A18" s="320"/>
      <c r="B18" s="321"/>
      <c r="C18" s="320"/>
      <c r="D18" s="321"/>
      <c r="E18" s="326" t="s">
        <v>58</v>
      </c>
      <c r="F18" s="327"/>
      <c r="G18" s="181" t="str">
        <f>IF('"m" Calculation-MAJOR'!G18&lt;1.3,"DEFAULT",IF(AND('"m" Calculation-MAJOR'!G18&gt;1.2,'"m" Calculation-MAJOR'!G18&lt;2),"MEDIUM",IF('"m" Calculation-MAJOR'!G18&gt;1.9,"LOW")))</f>
        <v>DEFAULT</v>
      </c>
      <c r="H18" s="55"/>
      <c r="I18" s="68"/>
      <c r="J18" s="69"/>
    </row>
    <row r="19" spans="1:10" ht="13.9" customHeight="1" thickBot="1" x14ac:dyDescent="0.3">
      <c r="A19" s="320"/>
      <c r="B19" s="321"/>
      <c r="C19" s="322"/>
      <c r="D19" s="323"/>
      <c r="E19" s="328" t="s">
        <v>191</v>
      </c>
      <c r="F19" s="329"/>
      <c r="G19" s="182" t="str">
        <f>IF('"m" Calculation-MAJOR'!R18&lt;1.3,"DEFAULT",IF(AND('"m" Calculation-MAJOR'!R18&gt;1.2,'"m" Calculation-MAJOR'!R18&lt;2),"MEDIUM",IF('"m" Calculation-MAJOR'!R18&gt;1.9,"LOW")))</f>
        <v>DEFAULT</v>
      </c>
      <c r="H19" s="55"/>
      <c r="I19" s="68"/>
      <c r="J19" s="69"/>
    </row>
    <row r="20" spans="1:10" ht="13.9" customHeight="1" x14ac:dyDescent="0.25">
      <c r="A20" s="320"/>
      <c r="B20" s="321"/>
      <c r="C20" s="318" t="s">
        <v>81</v>
      </c>
      <c r="D20" s="319"/>
      <c r="E20" s="330" t="s">
        <v>91</v>
      </c>
      <c r="F20" s="331"/>
      <c r="G20" s="180" t="s">
        <v>77</v>
      </c>
      <c r="H20" s="55"/>
      <c r="I20" s="70"/>
      <c r="J20" s="71"/>
    </row>
    <row r="21" spans="1:10" ht="13.9" customHeight="1" x14ac:dyDescent="0.25">
      <c r="A21" s="320"/>
      <c r="B21" s="321"/>
      <c r="C21" s="320"/>
      <c r="D21" s="321"/>
      <c r="E21" s="326" t="s">
        <v>97</v>
      </c>
      <c r="F21" s="327"/>
      <c r="G21" s="181" t="str">
        <f>IF('"m" Calculation-MAJOR'!E20&lt;1.3,"DEFAULT",IF(AND('"m" Calculation-MAJOR'!E20&gt;1.2,'"m" Calculation-MAJOR'!E20&lt;2),"MEDIUM",IF('"m" Calculation-MAJOR'!E20&gt;1.9,"LOW")))</f>
        <v>DEFAULT</v>
      </c>
      <c r="H21" s="55"/>
      <c r="I21" s="68"/>
      <c r="J21" s="69"/>
    </row>
    <row r="22" spans="1:10" ht="13.9" customHeight="1" x14ac:dyDescent="0.25">
      <c r="A22" s="320"/>
      <c r="B22" s="321"/>
      <c r="C22" s="320"/>
      <c r="D22" s="321"/>
      <c r="E22" s="326" t="s">
        <v>92</v>
      </c>
      <c r="F22" s="327"/>
      <c r="G22" s="181" t="str">
        <f>IF('"m" Calculation-MAJOR'!F20&lt;1.3,"DEFAULT",IF(AND('"m" Calculation-MAJOR'!F20&gt;1.2,'"m" Calculation-MAJOR'!F20&lt;2),"MEDIUM",IF('"m" Calculation-MAJOR'!F20&gt;1.9,"LOW")))</f>
        <v>DEFAULT</v>
      </c>
      <c r="H22" s="55"/>
      <c r="I22" s="68"/>
      <c r="J22" s="69"/>
    </row>
    <row r="23" spans="1:10" ht="13.9" customHeight="1" thickBot="1" x14ac:dyDescent="0.3">
      <c r="A23" s="320"/>
      <c r="B23" s="321"/>
      <c r="C23" s="320"/>
      <c r="D23" s="321"/>
      <c r="E23" s="326" t="s">
        <v>58</v>
      </c>
      <c r="F23" s="327"/>
      <c r="G23" s="181" t="str">
        <f>IF('"m" Calculation-MAJOR'!G20&lt;1.3,"DEFAULT",IF(AND('"m" Calculation-MAJOR'!G20&gt;1.2,'"m" Calculation-MAJOR'!G20&lt;2),"MEDIUM",IF('"m" Calculation-MAJOR'!G20&gt;1.9,"LOW")))</f>
        <v>DEFAULT</v>
      </c>
      <c r="H23" s="55"/>
      <c r="I23" s="68"/>
      <c r="J23" s="69"/>
    </row>
    <row r="24" spans="1:10" ht="13.9" customHeight="1" x14ac:dyDescent="0.25">
      <c r="A24" s="320"/>
      <c r="B24" s="321"/>
      <c r="C24" s="318" t="s">
        <v>82</v>
      </c>
      <c r="D24" s="319"/>
      <c r="E24" s="330" t="s">
        <v>91</v>
      </c>
      <c r="F24" s="331"/>
      <c r="G24" s="180" t="s">
        <v>77</v>
      </c>
      <c r="H24" s="55"/>
      <c r="I24" s="70"/>
      <c r="J24" s="71"/>
    </row>
    <row r="25" spans="1:10" ht="13.9" customHeight="1" thickBot="1" x14ac:dyDescent="0.3">
      <c r="A25" s="320"/>
      <c r="B25" s="321"/>
      <c r="C25" s="320"/>
      <c r="D25" s="321"/>
      <c r="E25" s="326" t="s">
        <v>97</v>
      </c>
      <c r="F25" s="327"/>
      <c r="G25" s="181" t="str">
        <f>IF('"m" Calculation-MAJOR'!E22&lt;1.3,"DEFAULT",IF(AND('"m" Calculation-MAJOR'!E22&gt;1.2,'"m" Calculation-MAJOR'!E22&lt;2),"MEDIUM",IF('"m" Calculation-MAJOR'!E22&gt;1.9,"LOW")))</f>
        <v>DEFAULT</v>
      </c>
      <c r="H25" s="55"/>
      <c r="I25" s="68"/>
      <c r="J25" s="69"/>
    </row>
    <row r="26" spans="1:10" ht="13.9" customHeight="1" x14ac:dyDescent="0.25">
      <c r="A26" s="355" t="s">
        <v>163</v>
      </c>
      <c r="B26" s="356"/>
      <c r="C26" s="318" t="s">
        <v>172</v>
      </c>
      <c r="D26" s="319"/>
      <c r="E26" s="330" t="s">
        <v>91</v>
      </c>
      <c r="F26" s="331"/>
      <c r="G26" s="179" t="s">
        <v>77</v>
      </c>
      <c r="H26" s="55"/>
      <c r="I26" s="70"/>
      <c r="J26" s="71"/>
    </row>
    <row r="27" spans="1:10" ht="13.9" customHeight="1" x14ac:dyDescent="0.25">
      <c r="A27" s="357"/>
      <c r="B27" s="358"/>
      <c r="C27" s="320"/>
      <c r="D27" s="321"/>
      <c r="E27" s="326" t="s">
        <v>97</v>
      </c>
      <c r="F27" s="327"/>
      <c r="G27" s="181" t="str">
        <f>IF('"m" Calculation-MAJOR'!E24&lt;1.3,"DEFAULT",IF(AND('"m" Calculation-MAJOR'!E24&gt;1.2,'"m" Calculation-MAJOR'!E24&lt;2),"MEDIUM",IF('"m" Calculation-MAJOR'!E24&gt;1.9,"LOW")))</f>
        <v>DEFAULT</v>
      </c>
      <c r="H27" s="55"/>
      <c r="I27" s="68"/>
      <c r="J27" s="69"/>
    </row>
    <row r="28" spans="1:10" ht="13.9" customHeight="1" x14ac:dyDescent="0.25">
      <c r="A28" s="357"/>
      <c r="B28" s="358"/>
      <c r="C28" s="320"/>
      <c r="D28" s="321"/>
      <c r="E28" s="326" t="s">
        <v>92</v>
      </c>
      <c r="F28" s="327"/>
      <c r="G28" s="181" t="str">
        <f>IF('"m" Calculation-MAJOR'!F24&lt;1.3,"DEFAULT",IF(AND('"m" Calculation-MAJOR'!F24&gt;1.2,'"m" Calculation-MAJOR'!F24&lt;2),"MEDIUM",IF('"m" Calculation-MAJOR'!F24&gt;1.9,"LOW")))</f>
        <v>DEFAULT</v>
      </c>
      <c r="H28" s="55"/>
      <c r="I28" s="68"/>
      <c r="J28" s="69"/>
    </row>
    <row r="29" spans="1:10" ht="13.9" customHeight="1" x14ac:dyDescent="0.25">
      <c r="A29" s="357"/>
      <c r="B29" s="358"/>
      <c r="C29" s="320"/>
      <c r="D29" s="321"/>
      <c r="E29" s="326" t="s">
        <v>57</v>
      </c>
      <c r="F29" s="327"/>
      <c r="G29" s="181" t="str">
        <f>IF('"m" Calculation-MAJOR'!G24&lt;1.3,"DEFAULT",IF(AND('"m" Calculation-MAJOR'!G24&gt;1.2,'"m" Calculation-MAJOR'!G24&lt;2),"MEDIUM",IF('"m" Calculation-MAJOR'!G24&gt;1.9,"LOW")))</f>
        <v>DEFAULT</v>
      </c>
      <c r="H29" s="55"/>
      <c r="I29" s="68"/>
      <c r="J29" s="69"/>
    </row>
    <row r="30" spans="1:10" ht="13.9" customHeight="1" thickBot="1" x14ac:dyDescent="0.3">
      <c r="A30" s="357"/>
      <c r="B30" s="358"/>
      <c r="C30" s="320"/>
      <c r="D30" s="321"/>
      <c r="E30" s="326" t="s">
        <v>170</v>
      </c>
      <c r="F30" s="327"/>
      <c r="G30" s="181" t="str">
        <f>IF('"m" Calculation-MAJOR'!I24&lt;1.3,"DEFAULT",IF(AND('"m" Calculation-MAJOR'!I24&gt;1.2,'"m" Calculation-MAJOR'!I24&lt;2),"MEDIUM",IF('"m" Calculation-MAJOR'!I24&gt;1.9,"LOW")))</f>
        <v>DEFAULT</v>
      </c>
      <c r="H30" s="55"/>
      <c r="I30" s="72"/>
      <c r="J30" s="73"/>
    </row>
    <row r="31" spans="1:10" ht="13.9" customHeight="1" x14ac:dyDescent="0.25">
      <c r="A31" s="357"/>
      <c r="B31" s="358"/>
      <c r="C31" s="320"/>
      <c r="D31" s="321"/>
      <c r="E31" s="324" t="s">
        <v>171</v>
      </c>
      <c r="F31" s="325"/>
      <c r="G31" s="181" t="str">
        <f>IF('"m" Calculation-MAJOR'!J24&lt;1.3,"DEFAULT",IF(AND('"m" Calculation-MAJOR'!J24&gt;1.2,'"m" Calculation-MAJOR'!J24&lt;2),"MEDIUM",IF('"m" Calculation-MAJOR'!J24&gt;1.9,"LOW")))</f>
        <v>DEFAULT</v>
      </c>
      <c r="H31" s="55"/>
      <c r="I31" s="88"/>
      <c r="J31" s="89"/>
    </row>
    <row r="32" spans="1:10" ht="13.9" customHeight="1" x14ac:dyDescent="0.25">
      <c r="A32" s="357"/>
      <c r="B32" s="358"/>
      <c r="C32" s="320"/>
      <c r="D32" s="321"/>
      <c r="E32" s="324" t="s">
        <v>192</v>
      </c>
      <c r="F32" s="325"/>
      <c r="G32" s="181" t="str">
        <f>IF('"m" Calculation-MAJOR'!L24&lt;1.3,"DEFAULT",IF(AND('"m" Calculation-MAJOR'!L24&gt;1.2,'"m" Calculation-MAJOR'!L24&lt;2),"MEDIUM",IF('"m" Calculation-MAJOR'!L24&gt;1.9,"LOW")))</f>
        <v>DEFAULT</v>
      </c>
      <c r="H32" s="55"/>
      <c r="I32" s="88"/>
      <c r="J32" s="89"/>
    </row>
    <row r="33" spans="1:10" ht="13.9" customHeight="1" thickBot="1" x14ac:dyDescent="0.3">
      <c r="A33" s="357"/>
      <c r="B33" s="358"/>
      <c r="C33" s="320"/>
      <c r="D33" s="321"/>
      <c r="E33" s="324" t="s">
        <v>191</v>
      </c>
      <c r="F33" s="325"/>
      <c r="G33" s="181" t="str">
        <f>IF('"m" Calculation-MAJOR'!R24&lt;1.3,"DEFAULT",IF(AND('"m" Calculation-MAJOR'!R24&gt;1.2,'"m" Calculation-MAJOR'!R24&lt;2),"MEDIUM",IF('"m" Calculation-MAJOR'!R24&gt;1.9,"LOW")))</f>
        <v>DEFAULT</v>
      </c>
      <c r="H33" s="55"/>
      <c r="I33" s="88"/>
      <c r="J33" s="89"/>
    </row>
    <row r="34" spans="1:10" ht="13.9" customHeight="1" x14ac:dyDescent="0.25">
      <c r="A34" s="357"/>
      <c r="B34" s="358"/>
      <c r="C34" s="318" t="s">
        <v>173</v>
      </c>
      <c r="D34" s="319"/>
      <c r="E34" s="330" t="s">
        <v>91</v>
      </c>
      <c r="F34" s="331"/>
      <c r="G34" s="179" t="s">
        <v>77</v>
      </c>
      <c r="H34" s="55"/>
      <c r="I34" s="88"/>
      <c r="J34" s="89"/>
    </row>
    <row r="35" spans="1:10" ht="13.9" customHeight="1" x14ac:dyDescent="0.25">
      <c r="A35" s="357"/>
      <c r="B35" s="358"/>
      <c r="C35" s="320"/>
      <c r="D35" s="321"/>
      <c r="E35" s="326" t="s">
        <v>97</v>
      </c>
      <c r="F35" s="327"/>
      <c r="G35" s="181" t="str">
        <f>IF('"m" Calculation-MAJOR'!E26&lt;1.3,"DEFAULT",IF(AND('"m" Calculation-MAJOR'!E26&gt;1.2,'"m" Calculation-MAJOR'!E26&lt;2),"MEDIUM",IF('"m" Calculation-MAJOR'!E26&gt;1.9,"LOW")))</f>
        <v>DEFAULT</v>
      </c>
      <c r="H35" s="55"/>
      <c r="I35" s="88"/>
      <c r="J35" s="89"/>
    </row>
    <row r="36" spans="1:10" ht="13.9" customHeight="1" x14ac:dyDescent="0.25">
      <c r="A36" s="357"/>
      <c r="B36" s="358"/>
      <c r="C36" s="320"/>
      <c r="D36" s="321"/>
      <c r="E36" s="326" t="s">
        <v>92</v>
      </c>
      <c r="F36" s="327"/>
      <c r="G36" s="181" t="str">
        <f>IF('"m" Calculation-MAJOR'!F26&lt;1.3,"DEFAULT",IF(AND('"m" Calculation-MAJOR'!F26&gt;1.2,'"m" Calculation-MAJOR'!F26&lt;2),"MEDIUM",IF('"m" Calculation-MAJOR'!F26&gt;1.9,"LOW")))</f>
        <v>DEFAULT</v>
      </c>
      <c r="H36" s="55"/>
      <c r="I36" s="88"/>
      <c r="J36" s="89"/>
    </row>
    <row r="37" spans="1:10" ht="13.9" customHeight="1" x14ac:dyDescent="0.25">
      <c r="A37" s="357"/>
      <c r="B37" s="358"/>
      <c r="C37" s="320"/>
      <c r="D37" s="321"/>
      <c r="E37" s="326" t="s">
        <v>57</v>
      </c>
      <c r="F37" s="327"/>
      <c r="G37" s="181" t="str">
        <f>IF('"m" Calculation-MAJOR'!G26&lt;1.3,"DEFAULT",IF(AND('"m" Calculation-MAJOR'!G26&gt;1.2,'"m" Calculation-MAJOR'!G26&lt;2),"MEDIUM",IF('"m" Calculation-MAJOR'!G26&gt;1.9,"LOW")))</f>
        <v>DEFAULT</v>
      </c>
      <c r="H37" s="55"/>
      <c r="I37" s="88"/>
      <c r="J37" s="89"/>
    </row>
    <row r="38" spans="1:10" ht="13.9" customHeight="1" x14ac:dyDescent="0.25">
      <c r="A38" s="357"/>
      <c r="B38" s="358"/>
      <c r="C38" s="320"/>
      <c r="D38" s="321"/>
      <c r="E38" s="326" t="s">
        <v>170</v>
      </c>
      <c r="F38" s="327"/>
      <c r="G38" s="181" t="str">
        <f>IF('"m" Calculation-MAJOR'!I26&lt;1.3,"DEFAULT",IF(AND('"m" Calculation-MAJOR'!I26&gt;1.2,'"m" Calculation-MAJOR'!I26&lt;2),"MEDIUM",IF('"m" Calculation-MAJOR'!I26&gt;1.9,"LOW")))</f>
        <v>DEFAULT</v>
      </c>
      <c r="H38" s="55"/>
      <c r="I38" s="88"/>
      <c r="J38" s="89"/>
    </row>
    <row r="39" spans="1:10" ht="13.9" customHeight="1" x14ac:dyDescent="0.25">
      <c r="A39" s="357"/>
      <c r="B39" s="358"/>
      <c r="C39" s="320"/>
      <c r="D39" s="321"/>
      <c r="E39" s="326" t="s">
        <v>171</v>
      </c>
      <c r="F39" s="327"/>
      <c r="G39" s="181" t="str">
        <f>IF('"m" Calculation-MAJOR'!J26&lt;1.3,"DEFAULT",IF(AND('"m" Calculation-MAJOR'!J26&gt;1.2,'"m" Calculation-MAJOR'!J26&lt;2),"MEDIUM",IF('"m" Calculation-MAJOR'!J26&gt;1.9,"LOW")))</f>
        <v>DEFAULT</v>
      </c>
      <c r="H39" s="55"/>
      <c r="I39" s="88"/>
      <c r="J39" s="89"/>
    </row>
    <row r="40" spans="1:10" ht="13.9" customHeight="1" x14ac:dyDescent="0.25">
      <c r="A40" s="357"/>
      <c r="B40" s="358"/>
      <c r="C40" s="320"/>
      <c r="D40" s="321"/>
      <c r="E40" s="326" t="s">
        <v>192</v>
      </c>
      <c r="F40" s="327"/>
      <c r="G40" s="181" t="str">
        <f>IF('"m" Calculation-MAJOR'!L26&lt;1.3,"DEFAULT",IF(AND('"m" Calculation-MAJOR'!L26&gt;1.2,'"m" Calculation-MAJOR'!L26&lt;2),"MEDIUM",IF('"m" Calculation-MAJOR'!L26&gt;1.9,"LOW")))</f>
        <v>DEFAULT</v>
      </c>
      <c r="H40" s="55"/>
      <c r="I40" s="88"/>
      <c r="J40" s="89"/>
    </row>
    <row r="41" spans="1:10" ht="13.9" customHeight="1" thickBot="1" x14ac:dyDescent="0.3">
      <c r="A41" s="357"/>
      <c r="B41" s="358"/>
      <c r="C41" s="320"/>
      <c r="D41" s="321"/>
      <c r="E41" s="324" t="s">
        <v>191</v>
      </c>
      <c r="F41" s="325"/>
      <c r="G41" s="181" t="str">
        <f>IF('"m" Calculation-MAJOR'!R26&lt;1.3,"DEFAULT",IF(AND('"m" Calculation-MAJOR'!R26&gt;1.2,'"m" Calculation-MAJOR'!R26&lt;2),"MEDIUM",IF('"m" Calculation-MAJOR'!R26&gt;1.9,"LOW")))</f>
        <v>DEFAULT</v>
      </c>
      <c r="H41" s="55"/>
      <c r="I41" s="88"/>
      <c r="J41" s="89"/>
    </row>
    <row r="42" spans="1:10" ht="13.9" customHeight="1" x14ac:dyDescent="0.25">
      <c r="A42" s="357"/>
      <c r="B42" s="358"/>
      <c r="C42" s="318" t="s">
        <v>174</v>
      </c>
      <c r="D42" s="319"/>
      <c r="E42" s="330" t="s">
        <v>91</v>
      </c>
      <c r="F42" s="331"/>
      <c r="G42" s="179" t="s">
        <v>77</v>
      </c>
      <c r="H42" s="55"/>
      <c r="I42" s="88"/>
      <c r="J42" s="89"/>
    </row>
    <row r="43" spans="1:10" ht="13.9" customHeight="1" x14ac:dyDescent="0.25">
      <c r="A43" s="357"/>
      <c r="B43" s="358"/>
      <c r="C43" s="320"/>
      <c r="D43" s="321"/>
      <c r="E43" s="326" t="s">
        <v>97</v>
      </c>
      <c r="F43" s="327"/>
      <c r="G43" s="181" t="str">
        <f>IF('"m" Calculation-MAJOR'!E28&lt;1.3,"DEFAULT",IF(AND('"m" Calculation-MAJOR'!E28&gt;1.2,'"m" Calculation-MAJOR'!E28&lt;2),"MEDIUM",IF('"m" Calculation-MAJOR'!E28&gt;1.9,"LOW")))</f>
        <v>DEFAULT</v>
      </c>
      <c r="H43" s="55"/>
      <c r="I43" s="88"/>
      <c r="J43" s="89"/>
    </row>
    <row r="44" spans="1:10" ht="13.9" customHeight="1" x14ac:dyDescent="0.25">
      <c r="A44" s="357"/>
      <c r="B44" s="358"/>
      <c r="C44" s="320"/>
      <c r="D44" s="321"/>
      <c r="E44" s="326" t="s">
        <v>92</v>
      </c>
      <c r="F44" s="327"/>
      <c r="G44" s="181" t="str">
        <f>IF('"m" Calculation-MAJOR'!F28&lt;1.3,"DEFAULT",IF(AND('"m" Calculation-MAJOR'!F28&gt;1.2,'"m" Calculation-MAJOR'!F28&lt;2),"MEDIUM",IF('"m" Calculation-MAJOR'!F28&gt;1.9,"LOW")))</f>
        <v>DEFAULT</v>
      </c>
      <c r="H44" s="55"/>
      <c r="I44" s="88"/>
      <c r="J44" s="89"/>
    </row>
    <row r="45" spans="1:10" ht="13.9" customHeight="1" x14ac:dyDescent="0.25">
      <c r="A45" s="357"/>
      <c r="B45" s="358"/>
      <c r="C45" s="320"/>
      <c r="D45" s="321"/>
      <c r="E45" s="326" t="s">
        <v>57</v>
      </c>
      <c r="F45" s="327"/>
      <c r="G45" s="181" t="str">
        <f>IF('"m" Calculation-MAJOR'!G28&lt;1.3,"DEFAULT",IF(AND('"m" Calculation-MAJOR'!G28&gt;1.2,'"m" Calculation-MAJOR'!G28&lt;2),"MEDIUM",IF('"m" Calculation-MAJOR'!G28&gt;1.9,"LOW")))</f>
        <v>DEFAULT</v>
      </c>
      <c r="H45" s="55"/>
      <c r="I45" s="88"/>
      <c r="J45" s="89"/>
    </row>
    <row r="46" spans="1:10" ht="13.9" customHeight="1" x14ac:dyDescent="0.25">
      <c r="A46" s="357"/>
      <c r="B46" s="358"/>
      <c r="C46" s="320"/>
      <c r="D46" s="321"/>
      <c r="E46" s="326" t="s">
        <v>175</v>
      </c>
      <c r="F46" s="327"/>
      <c r="G46" s="181" t="str">
        <f>IF('"m" Calculation-MAJOR'!I28&lt;1.3,"DEFAULT",IF(AND('"m" Calculation-MAJOR'!I28&gt;1.2,'"m" Calculation-MAJOR'!I28&lt;2),"MEDIUM",IF('"m" Calculation-MAJOR'!I28&gt;1.9,"LOW")))</f>
        <v>DEFAULT</v>
      </c>
      <c r="H46" s="55"/>
      <c r="I46" s="88"/>
      <c r="J46" s="89"/>
    </row>
    <row r="47" spans="1:10" ht="13.9" customHeight="1" x14ac:dyDescent="0.25">
      <c r="A47" s="357"/>
      <c r="B47" s="358"/>
      <c r="C47" s="320"/>
      <c r="D47" s="321"/>
      <c r="E47" s="324" t="s">
        <v>176</v>
      </c>
      <c r="F47" s="325"/>
      <c r="G47" s="181" t="str">
        <f>IF('"m" Calculation-MAJOR'!J28&lt;1.3,"DEFAULT",IF(AND('"m" Calculation-MAJOR'!J28&gt;1.2,'"m" Calculation-MAJOR'!J28&lt;2),"MEDIUM",IF('"m" Calculation-MAJOR'!J28&gt;1.9,"LOW")))</f>
        <v>DEFAULT</v>
      </c>
      <c r="H47" s="55"/>
      <c r="I47" s="88"/>
      <c r="J47" s="89"/>
    </row>
    <row r="48" spans="1:10" ht="13.9" customHeight="1" x14ac:dyDescent="0.25">
      <c r="A48" s="357"/>
      <c r="B48" s="358"/>
      <c r="C48" s="320"/>
      <c r="D48" s="321"/>
      <c r="E48" s="326" t="s">
        <v>192</v>
      </c>
      <c r="F48" s="327"/>
      <c r="G48" s="181" t="str">
        <f>IF('"m" Calculation-MAJOR'!L28&lt;1.3,"DEFAULT",IF(AND('"m" Calculation-MAJOR'!L28&gt;1.2,'"m" Calculation-MAJOR'!L28&lt;2),"MEDIUM",IF('"m" Calculation-MAJOR'!L28&gt;1.9,"LOW")))</f>
        <v>DEFAULT</v>
      </c>
      <c r="H48" s="55"/>
      <c r="I48" s="88"/>
      <c r="J48" s="89"/>
    </row>
    <row r="49" spans="1:10" ht="13.9" customHeight="1" thickBot="1" x14ac:dyDescent="0.3">
      <c r="A49" s="357"/>
      <c r="B49" s="358"/>
      <c r="C49" s="208"/>
      <c r="D49" s="209"/>
      <c r="E49" s="376" t="s">
        <v>191</v>
      </c>
      <c r="F49" s="377"/>
      <c r="G49" s="181" t="str">
        <f>IF('"m" Calculation-MAJOR'!R28&lt;1.3,"DEFAULT",IF(AND('"m" Calculation-MAJOR'!R28&gt;1.2,'"m" Calculation-MAJOR'!R28&lt;2),"MEDIUM",IF('"m" Calculation-MAJOR'!R28&gt;1.9,"LOW")))</f>
        <v>DEFAULT</v>
      </c>
      <c r="H49" s="55"/>
      <c r="I49" s="88"/>
      <c r="J49" s="89"/>
    </row>
    <row r="50" spans="1:10" ht="13.9" customHeight="1" x14ac:dyDescent="0.25">
      <c r="A50" s="357"/>
      <c r="B50" s="358"/>
      <c r="C50" s="318" t="s">
        <v>177</v>
      </c>
      <c r="D50" s="319"/>
      <c r="E50" s="330" t="s">
        <v>91</v>
      </c>
      <c r="F50" s="331"/>
      <c r="G50" s="179" t="s">
        <v>77</v>
      </c>
      <c r="H50" s="55"/>
      <c r="I50" s="88"/>
      <c r="J50" s="89"/>
    </row>
    <row r="51" spans="1:10" ht="13.9" customHeight="1" x14ac:dyDescent="0.25">
      <c r="A51" s="357"/>
      <c r="B51" s="358"/>
      <c r="C51" s="320"/>
      <c r="D51" s="321"/>
      <c r="E51" s="326" t="s">
        <v>97</v>
      </c>
      <c r="F51" s="327"/>
      <c r="G51" s="181" t="str">
        <f>IF('"m" Calculation-MAJOR'!E30&lt;1.3,"DEFAULT",IF(AND('"m" Calculation-MAJOR'!E30&gt;1.2,'"m" Calculation-MAJOR'!E30&lt;2),"MEDIUM",IF('"m" Calculation-MAJOR'!E30&gt;1.9,"LOW")))</f>
        <v>DEFAULT</v>
      </c>
      <c r="H51" s="55"/>
      <c r="I51" s="88"/>
      <c r="J51" s="89"/>
    </row>
    <row r="52" spans="1:10" ht="13.9" customHeight="1" x14ac:dyDescent="0.25">
      <c r="A52" s="357"/>
      <c r="B52" s="358"/>
      <c r="C52" s="320"/>
      <c r="D52" s="321"/>
      <c r="E52" s="326" t="s">
        <v>92</v>
      </c>
      <c r="F52" s="327"/>
      <c r="G52" s="181" t="str">
        <f>IF('"m" Calculation-MAJOR'!F30&lt;1.3,"DEFAULT",IF(AND('"m" Calculation-MAJOR'!F30&gt;1.2,'"m" Calculation-MAJOR'!F30&lt;2),"MEDIUM",IF('"m" Calculation-MAJOR'!F30&gt;1.9,"LOW")))</f>
        <v>DEFAULT</v>
      </c>
      <c r="H52" s="55"/>
      <c r="I52" s="88"/>
      <c r="J52" s="89"/>
    </row>
    <row r="53" spans="1:10" ht="13.9" customHeight="1" x14ac:dyDescent="0.25">
      <c r="A53" s="357"/>
      <c r="B53" s="358"/>
      <c r="C53" s="320"/>
      <c r="D53" s="321"/>
      <c r="E53" s="326" t="s">
        <v>57</v>
      </c>
      <c r="F53" s="327"/>
      <c r="G53" s="181" t="str">
        <f>IF('"m" Calculation-MAJOR'!G30&lt;1.3,"DEFAULT",IF(AND('"m" Calculation-MAJOR'!G30&gt;1.2,'"m" Calculation-MAJOR'!G30&lt;2),"MEDIUM",IF('"m" Calculation-MAJOR'!G30&gt;1.9,"LOW")))</f>
        <v>DEFAULT</v>
      </c>
      <c r="H53" s="55"/>
      <c r="I53" s="88"/>
      <c r="J53" s="89"/>
    </row>
    <row r="54" spans="1:10" ht="13.9" customHeight="1" x14ac:dyDescent="0.25">
      <c r="A54" s="357"/>
      <c r="B54" s="358"/>
      <c r="C54" s="320"/>
      <c r="D54" s="321"/>
      <c r="E54" s="326" t="s">
        <v>175</v>
      </c>
      <c r="F54" s="327"/>
      <c r="G54" s="181" t="str">
        <f>IF('"m" Calculation-MAJOR'!I30&lt;1.3,"DEFAULT",IF(AND('"m" Calculation-MAJOR'!I30&gt;1.2,'"m" Calculation-MAJOR'!I30&lt;2),"MEDIUM",IF('"m" Calculation-MAJOR'!I30&gt;1.9,"LOW")))</f>
        <v>DEFAULT</v>
      </c>
      <c r="H54" s="55"/>
      <c r="I54" s="88"/>
      <c r="J54" s="89"/>
    </row>
    <row r="55" spans="1:10" ht="13.9" customHeight="1" x14ac:dyDescent="0.25">
      <c r="A55" s="357"/>
      <c r="B55" s="358"/>
      <c r="C55" s="320"/>
      <c r="D55" s="321"/>
      <c r="E55" s="324" t="s">
        <v>176</v>
      </c>
      <c r="F55" s="325"/>
      <c r="G55" s="181" t="str">
        <f>IF('"m" Calculation-MAJOR'!J30&lt;1.3,"DEFAULT",IF(AND('"m" Calculation-MAJOR'!J30&gt;1.2,'"m" Calculation-MAJOR'!J30&lt;2),"MEDIUM",IF('"m" Calculation-MAJOR'!J30&gt;1.9,"LOW")))</f>
        <v>DEFAULT</v>
      </c>
      <c r="H55" s="55"/>
      <c r="I55" s="88"/>
      <c r="J55" s="89"/>
    </row>
    <row r="56" spans="1:10" ht="13.9" customHeight="1" thickBot="1" x14ac:dyDescent="0.3">
      <c r="A56" s="357"/>
      <c r="B56" s="358"/>
      <c r="C56" s="320"/>
      <c r="D56" s="321"/>
      <c r="E56" s="326" t="s">
        <v>192</v>
      </c>
      <c r="F56" s="327"/>
      <c r="G56" s="181" t="str">
        <f>IF('"m" Calculation-MAJOR'!L30&lt;1.3,"DEFAULT",IF(AND('"m" Calculation-MAJOR'!L30&gt;1.2,'"m" Calculation-MAJOR'!L30&lt;2),"MEDIUM",IF('"m" Calculation-MAJOR'!L30&gt;1.9,"LOW")))</f>
        <v>DEFAULT</v>
      </c>
      <c r="H56" s="55"/>
      <c r="I56" s="88"/>
      <c r="J56" s="89"/>
    </row>
    <row r="57" spans="1:10" ht="13.9" customHeight="1" x14ac:dyDescent="0.25">
      <c r="A57" s="318" t="s">
        <v>164</v>
      </c>
      <c r="B57" s="319"/>
      <c r="C57" s="343" t="s">
        <v>93</v>
      </c>
      <c r="D57" s="344"/>
      <c r="E57" s="330" t="s">
        <v>91</v>
      </c>
      <c r="F57" s="331"/>
      <c r="G57" s="179" t="s">
        <v>77</v>
      </c>
      <c r="H57" s="55"/>
      <c r="I57" s="70"/>
      <c r="J57" s="71"/>
    </row>
    <row r="58" spans="1:10" ht="13.9" customHeight="1" x14ac:dyDescent="0.25">
      <c r="A58" s="320"/>
      <c r="B58" s="321"/>
      <c r="C58" s="345"/>
      <c r="D58" s="346"/>
      <c r="E58" s="326" t="s">
        <v>97</v>
      </c>
      <c r="F58" s="327"/>
      <c r="G58" s="181" t="str">
        <f>IF('"m" Calculation-MAJOR'!E32&lt;1.3,"DEFAULT",IF(AND('"m" Calculation-MAJOR'!E32&gt;1.2,'"m" Calculation-MAJOR'!E32&lt;2),"MEDIUM",IF('"m" Calculation-MAJOR'!E32&gt;1.9,"LOW")))</f>
        <v>DEFAULT</v>
      </c>
      <c r="H58" s="55"/>
      <c r="I58" s="68"/>
      <c r="J58" s="69"/>
    </row>
    <row r="59" spans="1:10" ht="13.9" customHeight="1" x14ac:dyDescent="0.25">
      <c r="A59" s="320"/>
      <c r="B59" s="321"/>
      <c r="C59" s="345"/>
      <c r="D59" s="346"/>
      <c r="E59" s="326" t="s">
        <v>92</v>
      </c>
      <c r="F59" s="327"/>
      <c r="G59" s="181" t="str">
        <f>IF('"m" Calculation-MAJOR'!F32&lt;1.3,"DEFAULT",IF(AND('"m" Calculation-MAJOR'!F32&gt;1.2,'"m" Calculation-MAJOR'!F32&lt;2),"MEDIUM",IF('"m" Calculation-MAJOR'!F32&gt;1.9,"LOW")))</f>
        <v>DEFAULT</v>
      </c>
      <c r="H59" s="55"/>
      <c r="I59" s="68"/>
      <c r="J59" s="69"/>
    </row>
    <row r="60" spans="1:10" ht="13.9" customHeight="1" x14ac:dyDescent="0.25">
      <c r="A60" s="320"/>
      <c r="B60" s="321"/>
      <c r="C60" s="345"/>
      <c r="D60" s="346"/>
      <c r="E60" s="326" t="s">
        <v>56</v>
      </c>
      <c r="F60" s="327"/>
      <c r="G60" s="181" t="str">
        <f>IF('"m" Calculation-MAJOR'!H32&lt;1.3,"DEFAULT",IF(AND('"m" Calculation-MAJOR'!H32&gt;1.2,'"m" Calculation-MAJOR'!H32&lt;2),"MEDIUM",IF('"m" Calculation-MAJOR'!H32&gt;1.9,"LOW")))</f>
        <v>DEFAULT</v>
      </c>
      <c r="H60" s="55"/>
      <c r="I60" s="68"/>
      <c r="J60" s="69"/>
    </row>
    <row r="61" spans="1:10" ht="13.9" customHeight="1" thickBot="1" x14ac:dyDescent="0.3">
      <c r="A61" s="322"/>
      <c r="B61" s="323"/>
      <c r="C61" s="347"/>
      <c r="D61" s="348"/>
      <c r="E61" s="328" t="s">
        <v>100</v>
      </c>
      <c r="F61" s="329"/>
      <c r="G61" s="181" t="str">
        <f>IF('"m" Calculation-MAJOR'!S32&lt;1.3,"DEFAULT",IF(AND('"m" Calculation-MAJOR'!S32&gt;1.2,'"m" Calculation-MAJOR'!S32&lt;2),"MEDIUM",IF('"m" Calculation-MAJOR'!S32&gt;1.9,"LOW")))</f>
        <v>DEFAULT</v>
      </c>
      <c r="H61" s="55"/>
      <c r="I61" s="72"/>
      <c r="J61" s="73"/>
    </row>
    <row r="62" spans="1:10" ht="13.9" customHeight="1" x14ac:dyDescent="0.25">
      <c r="A62" s="318" t="s">
        <v>165</v>
      </c>
      <c r="B62" s="319"/>
      <c r="C62" s="318" t="s">
        <v>99</v>
      </c>
      <c r="D62" s="335"/>
      <c r="E62" s="330" t="s">
        <v>91</v>
      </c>
      <c r="F62" s="331"/>
      <c r="G62" s="180" t="s">
        <v>77</v>
      </c>
      <c r="H62" s="55"/>
      <c r="I62" s="70"/>
      <c r="J62" s="71"/>
    </row>
    <row r="63" spans="1:10" ht="13.9" customHeight="1" x14ac:dyDescent="0.25">
      <c r="A63" s="320"/>
      <c r="B63" s="321"/>
      <c r="C63" s="320"/>
      <c r="D63" s="336"/>
      <c r="E63" s="326" t="s">
        <v>97</v>
      </c>
      <c r="F63" s="327"/>
      <c r="G63" s="181" t="str">
        <f>IF('"m" Calculation-MAJOR'!E34&lt;1.3,"DEFAULT",IF(AND('"m" Calculation-MAJOR'!E34&gt;1.2,'"m" Calculation-MAJOR'!E34&lt;2),"MEDIUM",IF('"m" Calculation-MAJOR'!E34&gt;1.9,"LOW")))</f>
        <v>DEFAULT</v>
      </c>
      <c r="H63" s="55"/>
      <c r="I63" s="68"/>
      <c r="J63" s="69"/>
    </row>
    <row r="64" spans="1:10" ht="13.9" customHeight="1" x14ac:dyDescent="0.25">
      <c r="A64" s="320"/>
      <c r="B64" s="321"/>
      <c r="C64" s="320"/>
      <c r="D64" s="336"/>
      <c r="E64" s="326" t="s">
        <v>92</v>
      </c>
      <c r="F64" s="327"/>
      <c r="G64" s="181" t="str">
        <f>IF('"m" Calculation-MAJOR'!F34&lt;1.3,"DEFAULT",IF(AND('"m" Calculation-MAJOR'!F34&gt;1.2,'"m" Calculation-MAJOR'!F34&lt;2),"MEDIUM",IF('"m" Calculation-MAJOR'!F34&gt;1.9,"LOW")))</f>
        <v>DEFAULT</v>
      </c>
      <c r="H64" s="55"/>
      <c r="I64" s="68"/>
      <c r="J64" s="69"/>
    </row>
    <row r="65" spans="1:10" ht="13.9" customHeight="1" x14ac:dyDescent="0.25">
      <c r="A65" s="320"/>
      <c r="B65" s="321"/>
      <c r="C65" s="320"/>
      <c r="D65" s="336"/>
      <c r="E65" s="326" t="s">
        <v>57</v>
      </c>
      <c r="F65" s="327"/>
      <c r="G65" s="181" t="str">
        <f>IF('"m" Calculation-MAJOR'!G34&lt;1.3,"DEFAULT",IF(AND('"m" Calculation-MAJOR'!G34&gt;1.2,'"m" Calculation-MAJOR'!G34&lt;2),"MEDIUM",IF('"m" Calculation-MAJOR'!G34&gt;1.9,"LOW")))</f>
        <v>DEFAULT</v>
      </c>
      <c r="H65" s="55"/>
      <c r="I65" s="68"/>
      <c r="J65" s="69"/>
    </row>
    <row r="66" spans="1:10" ht="13.9" customHeight="1" x14ac:dyDescent="0.25">
      <c r="A66" s="320"/>
      <c r="B66" s="321"/>
      <c r="C66" s="320"/>
      <c r="D66" s="336"/>
      <c r="E66" s="326" t="s">
        <v>56</v>
      </c>
      <c r="F66" s="327"/>
      <c r="G66" s="181" t="str">
        <f>IF('"m" Calculation-MAJOR'!H34&lt;1.3,"DEFAULT",IF(AND('"m" Calculation-MAJOR'!H34&gt;1.2,'"m" Calculation-MAJOR'!H34&lt;2),"MEDIUM",IF('"m" Calculation-MAJOR'!H34&gt;1.9,"LOW")))</f>
        <v>DEFAULT</v>
      </c>
      <c r="H66" s="55"/>
      <c r="I66" s="74"/>
      <c r="J66" s="75"/>
    </row>
    <row r="67" spans="1:10" ht="13.9" customHeight="1" x14ac:dyDescent="0.25">
      <c r="A67" s="320"/>
      <c r="B67" s="321"/>
      <c r="C67" s="320"/>
      <c r="D67" s="336"/>
      <c r="E67" s="324" t="s">
        <v>175</v>
      </c>
      <c r="F67" s="325"/>
      <c r="G67" s="181" t="str">
        <f>IF('"m" Calculation-MAJOR'!I34&lt;1.3,"DEFAULT",IF(AND('"m" Calculation-MAJOR'!I34&gt;1.2,'"m" Calculation-MAJOR'!I34&lt;2),"MEDIUM",IF('"m" Calculation-MAJOR'!I34&gt;1.9,"LOW")))</f>
        <v>DEFAULT</v>
      </c>
      <c r="H67" s="55"/>
      <c r="I67" s="74"/>
      <c r="J67" s="75"/>
    </row>
    <row r="68" spans="1:10" ht="13.9" customHeight="1" thickBot="1" x14ac:dyDescent="0.3">
      <c r="A68" s="320"/>
      <c r="B68" s="321"/>
      <c r="C68" s="322"/>
      <c r="D68" s="337"/>
      <c r="E68" s="328" t="s">
        <v>171</v>
      </c>
      <c r="F68" s="329"/>
      <c r="G68" s="181" t="str">
        <f>IF('"m" Calculation-MAJOR'!J34&lt;1.3,"DEFAULT",IF(AND('"m" Calculation-MAJOR'!J34&gt;1.2,'"m" Calculation-MAJOR'!J34&lt;2),"MEDIUM",IF('"m" Calculation-MAJOR'!J34&gt;1.9,"LOW")))</f>
        <v>DEFAULT</v>
      </c>
      <c r="H68" s="55"/>
      <c r="I68" s="72"/>
      <c r="J68" s="73"/>
    </row>
    <row r="69" spans="1:10" ht="13.9" customHeight="1" x14ac:dyDescent="0.25">
      <c r="A69" s="320"/>
      <c r="B69" s="321"/>
      <c r="C69" s="318" t="s">
        <v>98</v>
      </c>
      <c r="D69" s="319"/>
      <c r="E69" s="330" t="s">
        <v>91</v>
      </c>
      <c r="F69" s="331"/>
      <c r="G69" s="180" t="s">
        <v>77</v>
      </c>
      <c r="H69" s="55"/>
      <c r="I69" s="88"/>
      <c r="J69" s="89"/>
    </row>
    <row r="70" spans="1:10" ht="13.9" customHeight="1" x14ac:dyDescent="0.25">
      <c r="A70" s="320"/>
      <c r="B70" s="321"/>
      <c r="C70" s="320"/>
      <c r="D70" s="321"/>
      <c r="E70" s="324" t="s">
        <v>175</v>
      </c>
      <c r="F70" s="325"/>
      <c r="G70" s="181" t="str">
        <f>IF('"m" Calculation-MAJOR'!I36&lt;1.3,"DEFAULT",IF(AND('"m" Calculation-MAJOR'!I36&gt;1.2,'"m" Calculation-MAJOR'!I36&lt;2),"MEDIUM",IF('"m" Calculation-MAJOR'!I36&gt;1.9,"LOW")))</f>
        <v>DEFAULT</v>
      </c>
      <c r="H70" s="55"/>
      <c r="I70" s="88"/>
      <c r="J70" s="89"/>
    </row>
    <row r="71" spans="1:10" ht="13.9" customHeight="1" x14ac:dyDescent="0.25">
      <c r="A71" s="320"/>
      <c r="B71" s="321"/>
      <c r="C71" s="320"/>
      <c r="D71" s="321"/>
      <c r="E71" s="324" t="s">
        <v>171</v>
      </c>
      <c r="F71" s="325"/>
      <c r="G71" s="181" t="str">
        <f>IF('"m" Calculation-MAJOR'!J36&lt;1.3,"DEFAULT",IF(AND('"m" Calculation-MAJOR'!J36&gt;1.2,'"m" Calculation-MAJOR'!J36&lt;2),"MEDIUM",IF('"m" Calculation-MAJOR'!J36&gt;1.9,"LOW")))</f>
        <v>DEFAULT</v>
      </c>
      <c r="H71" s="55"/>
      <c r="I71" s="88"/>
      <c r="J71" s="89"/>
    </row>
    <row r="72" spans="1:10" ht="13.9" customHeight="1" thickBot="1" x14ac:dyDescent="0.3">
      <c r="A72" s="322"/>
      <c r="B72" s="323"/>
      <c r="C72" s="322"/>
      <c r="D72" s="323"/>
      <c r="E72" s="328" t="s">
        <v>188</v>
      </c>
      <c r="F72" s="329"/>
      <c r="G72" s="182" t="str">
        <f>IF('"m" Calculation-MAJOR'!K36&lt;1.3,"DEFAULT",IF(AND('"m" Calculation-MAJOR'!K36&gt;1.2,'"m" Calculation-MAJOR'!K36&lt;2),"MEDIUM",IF('"m" Calculation-MAJOR'!K36&gt;1.9,"LOW")))</f>
        <v>DEFAULT</v>
      </c>
      <c r="H72" s="55"/>
      <c r="I72" s="88"/>
      <c r="J72" s="89"/>
    </row>
    <row r="73" spans="1:10" ht="13.9" customHeight="1" x14ac:dyDescent="0.25">
      <c r="A73" s="355" t="s">
        <v>166</v>
      </c>
      <c r="B73" s="356"/>
      <c r="C73" s="318" t="s">
        <v>101</v>
      </c>
      <c r="D73" s="319"/>
      <c r="E73" s="330" t="s">
        <v>91</v>
      </c>
      <c r="F73" s="331"/>
      <c r="G73" s="179" t="s">
        <v>77</v>
      </c>
      <c r="H73" s="55"/>
      <c r="I73" s="88"/>
      <c r="J73" s="89"/>
    </row>
    <row r="74" spans="1:10" ht="13.9" customHeight="1" x14ac:dyDescent="0.25">
      <c r="A74" s="357"/>
      <c r="B74" s="358"/>
      <c r="C74" s="320"/>
      <c r="D74" s="321"/>
      <c r="E74" s="326" t="s">
        <v>97</v>
      </c>
      <c r="F74" s="327"/>
      <c r="G74" s="181" t="str">
        <f>IF('"m" Calculation-MAJOR'!E38&lt;1.3,"DEFAULT",IF(AND('"m" Calculation-MAJOR'!E38&gt;1.2,'"m" Calculation-MAJOR'!E38&lt;2),"MEDIUM",IF('"m" Calculation-MAJOR'!E38&gt;1.9,"LOW")))</f>
        <v>DEFAULT</v>
      </c>
      <c r="H74" s="55"/>
      <c r="I74" s="88"/>
      <c r="J74" s="89"/>
    </row>
    <row r="75" spans="1:10" ht="13.9" customHeight="1" x14ac:dyDescent="0.25">
      <c r="A75" s="357"/>
      <c r="B75" s="358"/>
      <c r="C75" s="320"/>
      <c r="D75" s="321"/>
      <c r="E75" s="326" t="s">
        <v>92</v>
      </c>
      <c r="F75" s="327"/>
      <c r="G75" s="181" t="str">
        <f>IF('"m" Calculation-MAJOR'!F38&lt;1.3,"DEFAULT",IF(AND('"m" Calculation-MAJOR'!F38&gt;1.2,'"m" Calculation-MAJOR'!F38&lt;2),"MEDIUM",IF('"m" Calculation-MAJOR'!F38&gt;1.9,"LOW")))</f>
        <v>DEFAULT</v>
      </c>
      <c r="H75" s="55"/>
      <c r="I75" s="88"/>
      <c r="J75" s="89"/>
    </row>
    <row r="76" spans="1:10" ht="13.9" customHeight="1" x14ac:dyDescent="0.25">
      <c r="A76" s="357"/>
      <c r="B76" s="358"/>
      <c r="C76" s="320"/>
      <c r="D76" s="321"/>
      <c r="E76" s="326" t="s">
        <v>57</v>
      </c>
      <c r="F76" s="327"/>
      <c r="G76" s="181" t="str">
        <f>IF('"m" Calculation-MAJOR'!G38&lt;1.3,"DEFAULT",IF(AND('"m" Calculation-MAJOR'!G38&gt;1.2,'"m" Calculation-MAJOR'!G38&lt;2),"MEDIUM",IF('"m" Calculation-MAJOR'!G38&gt;1.9,"LOW")))</f>
        <v>DEFAULT</v>
      </c>
      <c r="H76" s="55"/>
      <c r="I76" s="88"/>
      <c r="J76" s="89"/>
    </row>
    <row r="77" spans="1:10" ht="13.9" customHeight="1" x14ac:dyDescent="0.25">
      <c r="A77" s="357"/>
      <c r="B77" s="358"/>
      <c r="C77" s="320"/>
      <c r="D77" s="321"/>
      <c r="E77" s="324" t="s">
        <v>178</v>
      </c>
      <c r="F77" s="325"/>
      <c r="G77" s="181" t="str">
        <f>IF('"m" Calculation-MAJOR'!I38&lt;1.3,"DEFAULT",IF(AND('"m" Calculation-MAJOR'!I38&gt;1.2,'"m" Calculation-MAJOR'!I38&lt;2),"MEDIUM",IF('"m" Calculation-MAJOR'!I38&gt;1.9,"LOW")))</f>
        <v>DEFAULT</v>
      </c>
      <c r="H77" s="55"/>
      <c r="I77" s="88"/>
      <c r="J77" s="89"/>
    </row>
    <row r="78" spans="1:10" ht="13.9" customHeight="1" x14ac:dyDescent="0.25">
      <c r="A78" s="357"/>
      <c r="B78" s="358"/>
      <c r="C78" s="320"/>
      <c r="D78" s="321"/>
      <c r="E78" s="326" t="s">
        <v>171</v>
      </c>
      <c r="F78" s="327"/>
      <c r="G78" s="181" t="str">
        <f>IF('"m" Calculation-MAJOR'!J38&lt;1.3,"DEFAULT",IF(AND('"m" Calculation-MAJOR'!J38&gt;1.2,'"m" Calculation-MAJOR'!J38&lt;2),"MEDIUM",IF('"m" Calculation-MAJOR'!J38&gt;1.9,"LOW")))</f>
        <v>DEFAULT</v>
      </c>
      <c r="H78" s="55"/>
      <c r="I78" s="88"/>
      <c r="J78" s="89"/>
    </row>
    <row r="79" spans="1:10" ht="13.9" customHeight="1" x14ac:dyDescent="0.25">
      <c r="A79" s="357"/>
      <c r="B79" s="358"/>
      <c r="C79" s="320"/>
      <c r="D79" s="321"/>
      <c r="E79" s="326" t="s">
        <v>188</v>
      </c>
      <c r="F79" s="327"/>
      <c r="G79" s="181" t="str">
        <f>IF('"m" Calculation-MAJOR'!K38&lt;1.3,"DEFAULT",IF(AND('"m" Calculation-MAJOR'!K38&gt;1.2,'"m" Calculation-MAJOR'!K38&lt;2),"MEDIUM",IF('"m" Calculation-MAJOR'!K38&gt;1.9,"LOW")))</f>
        <v>DEFAULT</v>
      </c>
      <c r="H79" s="55"/>
      <c r="I79" s="88"/>
      <c r="J79" s="89"/>
    </row>
    <row r="80" spans="1:10" ht="13.9" customHeight="1" x14ac:dyDescent="0.25">
      <c r="A80" s="357"/>
      <c r="B80" s="358"/>
      <c r="C80" s="320"/>
      <c r="D80" s="321"/>
      <c r="E80" s="324" t="s">
        <v>192</v>
      </c>
      <c r="F80" s="325"/>
      <c r="G80" s="181" t="str">
        <f>IF('"m" Calculation-MAJOR'!L38&lt;1.3,"DEFAULT",IF(AND('"m" Calculation-MAJOR'!L38&gt;1.2,'"m" Calculation-MAJOR'!L38&lt;2),"MEDIUM",IF('"m" Calculation-MAJOR'!L38&gt;1.9,"LOW")))</f>
        <v>DEFAULT</v>
      </c>
      <c r="H80" s="55"/>
      <c r="I80" s="88"/>
      <c r="J80" s="89"/>
    </row>
    <row r="81" spans="1:10" ht="13.9" customHeight="1" x14ac:dyDescent="0.25">
      <c r="A81" s="357"/>
      <c r="B81" s="358"/>
      <c r="C81" s="320"/>
      <c r="D81" s="321"/>
      <c r="E81" s="326" t="s">
        <v>103</v>
      </c>
      <c r="F81" s="327"/>
      <c r="G81" s="181" t="str">
        <f>IF('"m" Calculation-MAJOR'!N38&lt;1.3,"DEFAULT",IF(AND('"m" Calculation-MAJOR'!N38&gt;1.2,'"m" Calculation-MAJOR'!N38&lt;2),"MEDIUM",IF('"m" Calculation-MAJOR'!N38&gt;1.9,"LOW")))</f>
        <v>DEFAULT</v>
      </c>
      <c r="H81" s="55"/>
      <c r="I81" s="88"/>
      <c r="J81" s="89"/>
    </row>
    <row r="82" spans="1:10" ht="13.9" customHeight="1" thickBot="1" x14ac:dyDescent="0.3">
      <c r="A82" s="357"/>
      <c r="B82" s="358"/>
      <c r="C82" s="320"/>
      <c r="D82" s="321"/>
      <c r="E82" s="326" t="s">
        <v>102</v>
      </c>
      <c r="F82" s="327"/>
      <c r="G82" s="181" t="str">
        <f>IF('"m" Calculation-MAJOR'!O38&lt;1.3,"DEFAULT",IF(AND('"m" Calculation-MAJOR'!O38&gt;1.2,'"m" Calculation-MAJOR'!O38&lt;2),"MEDIUM",IF('"m" Calculation-MAJOR'!O38&gt;1.9,"LOW")))</f>
        <v>DEFAULT</v>
      </c>
      <c r="H82" s="55"/>
      <c r="I82" s="88"/>
      <c r="J82" s="89"/>
    </row>
    <row r="83" spans="1:10" ht="13.9" customHeight="1" x14ac:dyDescent="0.25">
      <c r="A83" s="357"/>
      <c r="B83" s="358"/>
      <c r="C83" s="318" t="s">
        <v>104</v>
      </c>
      <c r="D83" s="319"/>
      <c r="E83" s="330" t="s">
        <v>91</v>
      </c>
      <c r="F83" s="331"/>
      <c r="G83" s="179" t="s">
        <v>77</v>
      </c>
      <c r="H83" s="55"/>
      <c r="I83" s="88"/>
      <c r="J83" s="89"/>
    </row>
    <row r="84" spans="1:10" ht="13.9" customHeight="1" x14ac:dyDescent="0.25">
      <c r="A84" s="357"/>
      <c r="B84" s="358"/>
      <c r="C84" s="320"/>
      <c r="D84" s="321"/>
      <c r="E84" s="326" t="s">
        <v>175</v>
      </c>
      <c r="F84" s="327"/>
      <c r="G84" s="181" t="str">
        <f>IF('"m" Calculation-MAJOR'!I40&lt;1.3,"DEFAULT",IF(AND('"m" Calculation-MAJOR'!I40&gt;1.2,'"m" Calculation-MAJOR'!I40&lt;2),"MEDIUM",IF('"m" Calculation-MAJOR'!I40&gt;1.9,"LOW")))</f>
        <v>DEFAULT</v>
      </c>
      <c r="H84" s="55"/>
      <c r="I84" s="88"/>
      <c r="J84" s="89"/>
    </row>
    <row r="85" spans="1:10" ht="13.9" customHeight="1" x14ac:dyDescent="0.25">
      <c r="A85" s="357"/>
      <c r="B85" s="358"/>
      <c r="C85" s="320"/>
      <c r="D85" s="321"/>
      <c r="E85" s="324" t="s">
        <v>179</v>
      </c>
      <c r="F85" s="325"/>
      <c r="G85" s="181" t="str">
        <f>IF('"m" Calculation-MAJOR'!J40&lt;1.3,"DEFAULT",IF(AND('"m" Calculation-MAJOR'!J40&gt;1.2,'"m" Calculation-MAJOR'!J40&lt;2),"MEDIUM",IF('"m" Calculation-MAJOR'!J40&gt;1.9,"LOW")))</f>
        <v>DEFAULT</v>
      </c>
      <c r="H85" s="55"/>
      <c r="I85" s="88"/>
      <c r="J85" s="89"/>
    </row>
    <row r="86" spans="1:10" ht="13.9" customHeight="1" x14ac:dyDescent="0.25">
      <c r="A86" s="357"/>
      <c r="B86" s="358"/>
      <c r="C86" s="320"/>
      <c r="D86" s="321"/>
      <c r="E86" s="326" t="s">
        <v>188</v>
      </c>
      <c r="F86" s="327"/>
      <c r="G86" s="181" t="str">
        <f>IF('"m" Calculation-MAJOR'!K40&lt;1.3,"DEFAULT",IF(AND('"m" Calculation-MAJOR'!K40&gt;1.2,'"m" Calculation-MAJOR'!K40&lt;2),"MEDIUM",IF('"m" Calculation-MAJOR'!K40&gt;1.9,"LOW")))</f>
        <v>DEFAULT</v>
      </c>
      <c r="H86" s="55"/>
      <c r="I86" s="88"/>
      <c r="J86" s="89"/>
    </row>
    <row r="87" spans="1:10" ht="13.9" customHeight="1" x14ac:dyDescent="0.25">
      <c r="A87" s="357"/>
      <c r="B87" s="358"/>
      <c r="C87" s="320"/>
      <c r="D87" s="321"/>
      <c r="E87" s="326" t="s">
        <v>103</v>
      </c>
      <c r="F87" s="327"/>
      <c r="G87" s="181" t="str">
        <f>IF('"m" Calculation-MAJOR'!N40&lt;1.3,"DEFAULT",IF(AND('"m" Calculation-MAJOR'!N40&gt;1.2,'"m" Calculation-MAJOR'!N40&lt;2),"MEDIUM",IF('"m" Calculation-MAJOR'!N40&gt;1.9,"LOW")))</f>
        <v>DEFAULT</v>
      </c>
      <c r="H87" s="55"/>
      <c r="I87" s="88"/>
      <c r="J87" s="89"/>
    </row>
    <row r="88" spans="1:10" ht="13.9" customHeight="1" x14ac:dyDescent="0.25">
      <c r="A88" s="357"/>
      <c r="B88" s="358"/>
      <c r="C88" s="320"/>
      <c r="D88" s="321"/>
      <c r="E88" s="326" t="s">
        <v>102</v>
      </c>
      <c r="F88" s="327"/>
      <c r="G88" s="181" t="str">
        <f>IF('"m" Calculation-MAJOR'!O40&lt;1.3,"DEFAULT",IF(AND('"m" Calculation-MAJOR'!O40&gt;1.2,'"m" Calculation-MAJOR'!O40&lt;2),"MEDIUM",IF('"m" Calculation-MAJOR'!O40&gt;1.9,"LOW")))</f>
        <v>DEFAULT</v>
      </c>
      <c r="H88" s="55"/>
      <c r="I88" s="88"/>
      <c r="J88" s="89"/>
    </row>
    <row r="89" spans="1:10" ht="13.9" customHeight="1" thickBot="1" x14ac:dyDescent="0.3">
      <c r="A89" s="357"/>
      <c r="B89" s="358"/>
      <c r="C89" s="320"/>
      <c r="D89" s="321"/>
      <c r="E89" s="324" t="s">
        <v>180</v>
      </c>
      <c r="F89" s="325"/>
      <c r="G89" s="181" t="str">
        <f>IF('"m" Calculation-MAJOR'!P40&lt;1.3,"DEFAULT",IF(AND('"m" Calculation-MAJOR'!P40&gt;1.2,'"m" Calculation-MAJOR'!P40&lt;2),"MEDIUM",IF('"m" Calculation-MAJOR'!P40&gt;1.9,"LOW")))</f>
        <v>DEFAULT</v>
      </c>
      <c r="H89" s="55"/>
      <c r="I89" s="88"/>
      <c r="J89" s="89"/>
    </row>
    <row r="90" spans="1:10" ht="13.9" customHeight="1" x14ac:dyDescent="0.25">
      <c r="A90" s="318" t="s">
        <v>167</v>
      </c>
      <c r="B90" s="319"/>
      <c r="C90" s="318" t="s">
        <v>182</v>
      </c>
      <c r="D90" s="319"/>
      <c r="E90" s="330" t="s">
        <v>91</v>
      </c>
      <c r="F90" s="331"/>
      <c r="G90" s="179" t="s">
        <v>77</v>
      </c>
      <c r="H90" s="55"/>
      <c r="I90" s="88"/>
      <c r="J90" s="89"/>
    </row>
    <row r="91" spans="1:10" ht="13.9" customHeight="1" x14ac:dyDescent="0.25">
      <c r="A91" s="320"/>
      <c r="B91" s="321"/>
      <c r="C91" s="320"/>
      <c r="D91" s="321"/>
      <c r="E91" s="326" t="s">
        <v>97</v>
      </c>
      <c r="F91" s="327"/>
      <c r="G91" s="181" t="str">
        <f>IF('"m" Calculation-MAJOR'!E42&lt;1.3,"DEFAULT",IF(AND('"m" Calculation-MAJOR'!E42&gt;1.2,'"m" Calculation-MAJOR'!E42&lt;2),"MEDIUM",IF('"m" Calculation-MAJOR'!E42&gt;1.9,"LOW")))</f>
        <v>DEFAULT</v>
      </c>
      <c r="H91" s="55"/>
      <c r="I91" s="88"/>
      <c r="J91" s="89"/>
    </row>
    <row r="92" spans="1:10" ht="13.9" customHeight="1" x14ac:dyDescent="0.25">
      <c r="A92" s="320"/>
      <c r="B92" s="321"/>
      <c r="C92" s="320"/>
      <c r="D92" s="321"/>
      <c r="E92" s="326" t="s">
        <v>92</v>
      </c>
      <c r="F92" s="327"/>
      <c r="G92" s="181" t="str">
        <f>IF('"m" Calculation-MAJOR'!F42&lt;1.3,"DEFAULT",IF(AND('"m" Calculation-MAJOR'!F42&gt;1.2,'"m" Calculation-MAJOR'!F42&lt;2),"MEDIUM",IF('"m" Calculation-MAJOR'!F42&gt;1.9,"LOW")))</f>
        <v>DEFAULT</v>
      </c>
      <c r="H92" s="55"/>
      <c r="I92" s="88"/>
      <c r="J92" s="89"/>
    </row>
    <row r="93" spans="1:10" ht="13.9" customHeight="1" x14ac:dyDescent="0.25">
      <c r="A93" s="320"/>
      <c r="B93" s="321"/>
      <c r="C93" s="320"/>
      <c r="D93" s="321"/>
      <c r="E93" s="326" t="s">
        <v>57</v>
      </c>
      <c r="F93" s="327"/>
      <c r="G93" s="181" t="str">
        <f>IF('"m" Calculation-MAJOR'!G42&lt;1.3,"DEFAULT",IF(AND('"m" Calculation-MAJOR'!G42&gt;1.2,'"m" Calculation-MAJOR'!G42&lt;2),"MEDIUM",IF('"m" Calculation-MAJOR'!G42&gt;1.9,"LOW")))</f>
        <v>DEFAULT</v>
      </c>
      <c r="H93" s="55"/>
      <c r="I93" s="88"/>
      <c r="J93" s="89"/>
    </row>
    <row r="94" spans="1:10" ht="13.9" customHeight="1" x14ac:dyDescent="0.25">
      <c r="A94" s="320"/>
      <c r="B94" s="321"/>
      <c r="C94" s="320"/>
      <c r="D94" s="321"/>
      <c r="E94" s="326" t="s">
        <v>170</v>
      </c>
      <c r="F94" s="327"/>
      <c r="G94" s="181" t="str">
        <f>IF('"m" Calculation-MAJOR'!I42&lt;1.3,"DEFAULT",IF(AND('"m" Calculation-MAJOR'!I42&gt;1.2,'"m" Calculation-MAJOR'!I42&lt;2),"MEDIUM",IF('"m" Calculation-MAJOR'!I42&gt;1.9,"LOW")))</f>
        <v>DEFAULT</v>
      </c>
      <c r="H94" s="55"/>
      <c r="I94" s="88"/>
      <c r="J94" s="89"/>
    </row>
    <row r="95" spans="1:10" ht="13.9" customHeight="1" x14ac:dyDescent="0.25">
      <c r="A95" s="320"/>
      <c r="B95" s="321"/>
      <c r="C95" s="320"/>
      <c r="D95" s="321"/>
      <c r="E95" s="324" t="s">
        <v>171</v>
      </c>
      <c r="F95" s="325"/>
      <c r="G95" s="181" t="str">
        <f>IF('"m" Calculation-MAJOR'!J42&lt;1.3,"DEFAULT",IF(AND('"m" Calculation-MAJOR'!J42&gt;1.2,'"m" Calculation-MAJOR'!J42&lt;2),"MEDIUM",IF('"m" Calculation-MAJOR'!J42&gt;1.9,"LOW")))</f>
        <v>DEFAULT</v>
      </c>
      <c r="H95" s="55"/>
      <c r="I95" s="88"/>
      <c r="J95" s="89"/>
    </row>
    <row r="96" spans="1:10" ht="13.9" customHeight="1" x14ac:dyDescent="0.25">
      <c r="A96" s="320"/>
      <c r="B96" s="321"/>
      <c r="C96" s="320"/>
      <c r="D96" s="321"/>
      <c r="E96" s="324" t="s">
        <v>192</v>
      </c>
      <c r="F96" s="325"/>
      <c r="G96" s="181" t="str">
        <f>IF('"m" Calculation-MAJOR'!L42&lt;1.3,"DEFAULT",IF(AND('"m" Calculation-MAJOR'!L42&gt;1.2,'"m" Calculation-MAJOR'!L42&lt;2),"MEDIUM",IF('"m" Calculation-MAJOR'!L42&gt;1.9,"LOW")))</f>
        <v>DEFAULT</v>
      </c>
      <c r="H96" s="55"/>
      <c r="I96" s="88"/>
      <c r="J96" s="89"/>
    </row>
    <row r="97" spans="1:11" ht="13.9" customHeight="1" x14ac:dyDescent="0.25">
      <c r="A97" s="320"/>
      <c r="B97" s="321"/>
      <c r="C97" s="320"/>
      <c r="D97" s="321"/>
      <c r="E97" s="324" t="s">
        <v>193</v>
      </c>
      <c r="F97" s="325"/>
      <c r="G97" s="181" t="str">
        <f>IF('"m" Calculation-MAJOR'!Q42&lt;1.3,"DEFAULT",IF(AND('"m" Calculation-MAJOR'!Q42&gt;1.2,'"m" Calculation-MAJOR'!Q42&lt;2),"MEDIUM",IF('"m" Calculation-MAJOR'!Q42&gt;1.9,"LOW")))</f>
        <v>DEFAULT</v>
      </c>
      <c r="H97" s="55"/>
      <c r="I97" s="88"/>
      <c r="J97" s="89"/>
    </row>
    <row r="98" spans="1:11" ht="13.9" customHeight="1" thickBot="1" x14ac:dyDescent="0.3">
      <c r="A98" s="320"/>
      <c r="B98" s="321"/>
      <c r="C98" s="322"/>
      <c r="D98" s="323"/>
      <c r="E98" s="328" t="s">
        <v>191</v>
      </c>
      <c r="F98" s="329"/>
      <c r="G98" s="181" t="str">
        <f>IF('"m" Calculation-MAJOR'!R42&lt;1.3,"DEFAULT",IF(AND('"m" Calculation-MAJOR'!R42&gt;1.2,'"m" Calculation-MAJOR'!R42&lt;2),"MEDIUM",IF('"m" Calculation-MAJOR'!R42&gt;1.9,"LOW")))</f>
        <v>DEFAULT</v>
      </c>
      <c r="H98" s="55"/>
      <c r="I98" s="88"/>
      <c r="J98" s="89"/>
    </row>
    <row r="99" spans="1:11" ht="13.9" customHeight="1" x14ac:dyDescent="0.25">
      <c r="A99" s="320"/>
      <c r="B99" s="321"/>
      <c r="C99" s="318" t="s">
        <v>183</v>
      </c>
      <c r="D99" s="319"/>
      <c r="E99" s="330" t="s">
        <v>91</v>
      </c>
      <c r="F99" s="331"/>
      <c r="G99" s="179" t="s">
        <v>77</v>
      </c>
      <c r="H99" s="55"/>
      <c r="I99" s="88"/>
      <c r="J99" s="89"/>
    </row>
    <row r="100" spans="1:11" ht="13.9" customHeight="1" x14ac:dyDescent="0.25">
      <c r="A100" s="320"/>
      <c r="B100" s="321"/>
      <c r="C100" s="320"/>
      <c r="D100" s="321"/>
      <c r="E100" s="324" t="s">
        <v>175</v>
      </c>
      <c r="F100" s="325"/>
      <c r="G100" s="181" t="str">
        <f>IF('"m" Calculation-MAJOR'!I44&lt;1.3,"DEFAULT",IF(AND('"m" Calculation-MAJOR'!I44&gt;1.2,'"m" Calculation-MAJOR'!I44&lt;2),"MEDIUM",IF('"m" Calculation-MAJOR'!I44&gt;1.9,"LOW")))</f>
        <v>DEFAULT</v>
      </c>
      <c r="H100" s="55"/>
      <c r="I100" s="88"/>
      <c r="J100" s="89"/>
    </row>
    <row r="101" spans="1:11" ht="13.9" customHeight="1" x14ac:dyDescent="0.25">
      <c r="A101" s="320"/>
      <c r="B101" s="321"/>
      <c r="C101" s="320"/>
      <c r="D101" s="321"/>
      <c r="E101" s="326" t="s">
        <v>176</v>
      </c>
      <c r="F101" s="327"/>
      <c r="G101" s="181" t="str">
        <f>IF('"m" Calculation-MAJOR'!J44&lt;1.3,"DEFAULT",IF(AND('"m" Calculation-MAJOR'!J44&gt;1.2,'"m" Calculation-MAJOR'!J44&lt;2),"MEDIUM",IF('"m" Calculation-MAJOR'!J44&gt;1.9,"LOW")))</f>
        <v>DEFAULT</v>
      </c>
      <c r="H101" s="55"/>
      <c r="I101" s="88"/>
      <c r="J101" s="89"/>
    </row>
    <row r="102" spans="1:11" ht="13.9" customHeight="1" x14ac:dyDescent="0.25">
      <c r="A102" s="320"/>
      <c r="B102" s="321"/>
      <c r="C102" s="320"/>
      <c r="D102" s="321"/>
      <c r="E102" s="324" t="s">
        <v>188</v>
      </c>
      <c r="F102" s="325"/>
      <c r="G102" s="181" t="str">
        <f>IF('"m" Calculation-MAJOR'!K44&lt;1.3,"DEFAULT",IF(AND('"m" Calculation-MAJOR'!K44&gt;1.2,'"m" Calculation-MAJOR'!K44&lt;2),"MEDIUM",IF('"m" Calculation-MAJOR'!K44&gt;1.9,"LOW")))</f>
        <v>DEFAULT</v>
      </c>
      <c r="H102" s="55"/>
      <c r="I102" s="88"/>
      <c r="J102" s="89"/>
    </row>
    <row r="103" spans="1:11" ht="13.9" customHeight="1" x14ac:dyDescent="0.25">
      <c r="A103" s="320"/>
      <c r="B103" s="321"/>
      <c r="C103" s="320"/>
      <c r="D103" s="321"/>
      <c r="E103" s="324" t="s">
        <v>180</v>
      </c>
      <c r="F103" s="325"/>
      <c r="G103" s="181" t="str">
        <f>IF('"m" Calculation-MAJOR'!P44&lt;1.3,"DEFAULT",IF(AND('"m" Calculation-MAJOR'!P44&gt;1.2,'"m" Calculation-MAJOR'!P44&lt;2),"MEDIUM",IF('"m" Calculation-MAJOR'!P44&gt;1.9,"LOW")))</f>
        <v>DEFAULT</v>
      </c>
      <c r="H103" s="55"/>
      <c r="I103" s="88"/>
      <c r="J103" s="89"/>
    </row>
    <row r="104" spans="1:11" ht="13.9" customHeight="1" thickBot="1" x14ac:dyDescent="0.3">
      <c r="A104" s="320"/>
      <c r="B104" s="321"/>
      <c r="C104" s="320"/>
      <c r="D104" s="321"/>
      <c r="E104" s="324" t="s">
        <v>181</v>
      </c>
      <c r="F104" s="325"/>
      <c r="G104" s="181" t="str">
        <f>IF('"m" Calculation-MAJOR'!Q44&lt;1.3,"DEFAULT",IF(AND('"m" Calculation-MAJOR'!Q44&gt;1.2,'"m" Calculation-MAJOR'!Q44&lt;2),"MEDIUM",IF('"m" Calculation-MAJOR'!Q44&gt;1.9,"LOW")))</f>
        <v>DEFAULT</v>
      </c>
      <c r="H104" s="55"/>
      <c r="I104" s="88"/>
      <c r="J104" s="89"/>
    </row>
    <row r="105" spans="1:11" ht="13.9" customHeight="1" x14ac:dyDescent="0.25">
      <c r="A105" s="318" t="s">
        <v>168</v>
      </c>
      <c r="B105" s="319"/>
      <c r="C105" s="318" t="s">
        <v>136</v>
      </c>
      <c r="D105" s="319"/>
      <c r="E105" s="330" t="s">
        <v>91</v>
      </c>
      <c r="F105" s="331"/>
      <c r="G105" s="179" t="s">
        <v>77</v>
      </c>
      <c r="H105" s="53"/>
      <c r="I105" s="90"/>
      <c r="J105" s="91"/>
      <c r="K105" s="48"/>
    </row>
    <row r="106" spans="1:11" ht="13.9" customHeight="1" x14ac:dyDescent="0.25">
      <c r="A106" s="320"/>
      <c r="B106" s="321"/>
      <c r="C106" s="320"/>
      <c r="D106" s="321"/>
      <c r="E106" s="326" t="s">
        <v>92</v>
      </c>
      <c r="F106" s="327"/>
      <c r="G106" s="181" t="str">
        <f>IF('"m" Calculation-MAJOR'!F46&lt;1.3,"DEFAULT",IF(AND('"m" Calculation-MAJOR'!F46&gt;1.2,'"m" Calculation-MAJOR'!F46&lt;2),"MEDIUM",IF('"m" Calculation-MAJOR'!F46&gt;1.9,"LOW")))</f>
        <v>DEFAULT</v>
      </c>
      <c r="H106" s="53"/>
      <c r="I106" s="90"/>
      <c r="J106" s="91"/>
      <c r="K106" s="48"/>
    </row>
    <row r="107" spans="1:11" ht="13.9" customHeight="1" x14ac:dyDescent="0.25">
      <c r="A107" s="320"/>
      <c r="B107" s="321"/>
      <c r="C107" s="320"/>
      <c r="D107" s="321"/>
      <c r="E107" s="326" t="s">
        <v>57</v>
      </c>
      <c r="F107" s="327"/>
      <c r="G107" s="181" t="str">
        <f>IF('"m" Calculation-MAJOR'!G46&lt;1.3,"DEFAULT",IF(AND('"m" Calculation-MAJOR'!G46&gt;1.2,'"m" Calculation-MAJOR'!G46&lt;2),"MEDIUM",IF('"m" Calculation-MAJOR'!G46&gt;1.9,"LOW")))</f>
        <v>DEFAULT</v>
      </c>
      <c r="H107" s="53"/>
      <c r="I107" s="90"/>
      <c r="J107" s="91"/>
      <c r="K107" s="48"/>
    </row>
    <row r="108" spans="1:11" ht="13.9" customHeight="1" x14ac:dyDescent="0.25">
      <c r="A108" s="320"/>
      <c r="B108" s="321"/>
      <c r="C108" s="320"/>
      <c r="D108" s="321"/>
      <c r="E108" s="326" t="s">
        <v>184</v>
      </c>
      <c r="F108" s="327"/>
      <c r="G108" s="181" t="str">
        <f>IF('"m" Calculation-MAJOR'!I46&lt;1.3,"DEFAULT",IF(AND('"m" Calculation-MAJOR'!I46&gt;1.2,'"m" Calculation-MAJOR'!I46&lt;2),"MEDIUM",IF('"m" Calculation-MAJOR'!I46&gt;1.9,"LOW")))</f>
        <v>DEFAULT</v>
      </c>
      <c r="H108" s="53"/>
      <c r="I108" s="90"/>
      <c r="J108" s="91"/>
      <c r="K108" s="48"/>
    </row>
    <row r="109" spans="1:11" ht="13.9" customHeight="1" thickBot="1" x14ac:dyDescent="0.3">
      <c r="A109" s="320"/>
      <c r="B109" s="321"/>
      <c r="C109" s="364"/>
      <c r="D109" s="365"/>
      <c r="E109" s="328" t="s">
        <v>161</v>
      </c>
      <c r="F109" s="329"/>
      <c r="G109" s="181" t="str">
        <f>IF('"m" Calculation-MAJOR'!M46&lt;1.3,"DEFAULT",IF(AND('"m" Calculation-MAJOR'!M46&gt;1.2,'"m" Calculation-MAJOR'!M46&lt;2),"MEDIUM",IF('"m" Calculation-MAJOR'!M46&gt;1.9,"LOW")))</f>
        <v>DEFAULT</v>
      </c>
      <c r="H109" s="53"/>
      <c r="I109" s="90"/>
      <c r="J109" s="91"/>
      <c r="K109" s="48"/>
    </row>
    <row r="110" spans="1:11" ht="13.9" customHeight="1" x14ac:dyDescent="0.25">
      <c r="A110" s="320"/>
      <c r="B110" s="321"/>
      <c r="C110" s="367" t="s">
        <v>153</v>
      </c>
      <c r="D110" s="368"/>
      <c r="E110" s="373" t="s">
        <v>91</v>
      </c>
      <c r="F110" s="374"/>
      <c r="G110" s="179" t="s">
        <v>77</v>
      </c>
      <c r="H110" s="53"/>
      <c r="I110" s="90"/>
      <c r="J110" s="91"/>
      <c r="K110" s="48"/>
    </row>
    <row r="111" spans="1:11" ht="13.9" customHeight="1" x14ac:dyDescent="0.25">
      <c r="A111" s="320"/>
      <c r="B111" s="321"/>
      <c r="C111" s="369"/>
      <c r="D111" s="370"/>
      <c r="E111" s="324" t="s">
        <v>97</v>
      </c>
      <c r="F111" s="325"/>
      <c r="G111" s="181" t="str">
        <f>IF('"m" Calculation-MAJOR'!E48&lt;1.3,"DEFAULT",IF(AND('"m" Calculation-MAJOR'!E48&gt;1.2,'"m" Calculation-MAJOR'!E48&lt;2),"MEDIUM",IF('"m" Calculation-MAJOR'!E48&gt;1.9,"LOW")))</f>
        <v>DEFAULT</v>
      </c>
      <c r="H111" s="53"/>
      <c r="I111" s="90"/>
      <c r="J111" s="91"/>
      <c r="K111" s="48"/>
    </row>
    <row r="112" spans="1:11" ht="13.9" customHeight="1" x14ac:dyDescent="0.25">
      <c r="A112" s="320"/>
      <c r="B112" s="321"/>
      <c r="C112" s="369"/>
      <c r="D112" s="370"/>
      <c r="E112" s="324" t="s">
        <v>92</v>
      </c>
      <c r="F112" s="325"/>
      <c r="G112" s="181" t="str">
        <f>IF('"m" Calculation-MAJOR'!F48&lt;1.3,"DEFAULT",IF(AND('"m" Calculation-MAJOR'!F48&gt;1.2,'"m" Calculation-MAJOR'!F48&lt;2),"MEDIUM",IF('"m" Calculation-MAJOR'!F48&gt;1.9,"LOW")))</f>
        <v>DEFAULT</v>
      </c>
      <c r="H112" s="53"/>
      <c r="I112" s="90"/>
      <c r="J112" s="91"/>
      <c r="K112" s="48"/>
    </row>
    <row r="113" spans="1:11" ht="13.9" customHeight="1" x14ac:dyDescent="0.25">
      <c r="A113" s="320"/>
      <c r="B113" s="321"/>
      <c r="C113" s="369"/>
      <c r="D113" s="370"/>
      <c r="E113" s="324" t="s">
        <v>57</v>
      </c>
      <c r="F113" s="325"/>
      <c r="G113" s="181" t="str">
        <f>IF('"m" Calculation-MAJOR'!G48&lt;1.3,"DEFAULT",IF(AND('"m" Calculation-MAJOR'!G48&gt;1.2,'"m" Calculation-MAJOR'!G48&lt;2),"MEDIUM",IF('"m" Calculation-MAJOR'!G48&gt;1.9,"LOW")))</f>
        <v>DEFAULT</v>
      </c>
      <c r="H113" s="53"/>
      <c r="I113" s="90"/>
      <c r="J113" s="91"/>
      <c r="K113" s="48"/>
    </row>
    <row r="114" spans="1:11" ht="13.9" customHeight="1" x14ac:dyDescent="0.25">
      <c r="A114" s="320"/>
      <c r="B114" s="321"/>
      <c r="C114" s="369"/>
      <c r="D114" s="370"/>
      <c r="E114" s="324" t="s">
        <v>175</v>
      </c>
      <c r="F114" s="325"/>
      <c r="G114" s="181" t="str">
        <f>IF('"m" Calculation-MAJOR'!I48&lt;1.3,"DEFAULT",IF(AND('"m" Calculation-MAJOR'!I48&gt;1.2,'"m" Calculation-MAJOR'!I48&lt;2),"MEDIUM",IF('"m" Calculation-MAJOR'!I48&gt;1.9,"LOW")))</f>
        <v>DEFAULT</v>
      </c>
      <c r="H114" s="53"/>
      <c r="I114" s="90"/>
      <c r="J114" s="91"/>
      <c r="K114" s="48"/>
    </row>
    <row r="115" spans="1:11" ht="13.9" customHeight="1" thickBot="1" x14ac:dyDescent="0.3">
      <c r="A115" s="322"/>
      <c r="B115" s="323"/>
      <c r="C115" s="371"/>
      <c r="D115" s="372"/>
      <c r="E115" s="328" t="s">
        <v>161</v>
      </c>
      <c r="F115" s="329"/>
      <c r="G115" s="181" t="str">
        <f>IF('"m" Calculation-MAJOR'!M48&lt;1.3,"DEFAULT",IF(AND('"m" Calculation-MAJOR'!M48&gt;1.2,'"m" Calculation-MAJOR'!M48&lt;2),"MEDIUM",IF('"m" Calculation-MAJOR'!M48&gt;1.9,"LOW")))</f>
        <v>DEFAULT</v>
      </c>
      <c r="H115" s="53"/>
      <c r="I115" s="90"/>
      <c r="J115" s="91"/>
      <c r="K115" s="48"/>
    </row>
    <row r="116" spans="1:11" customFormat="1" ht="13.9" customHeight="1" x14ac:dyDescent="0.25">
      <c r="A116" s="318" t="s">
        <v>169</v>
      </c>
      <c r="B116" s="319"/>
      <c r="C116" s="318" t="s">
        <v>144</v>
      </c>
      <c r="D116" s="319"/>
      <c r="E116" s="330" t="s">
        <v>91</v>
      </c>
      <c r="F116" s="331"/>
      <c r="G116" s="179" t="s">
        <v>77</v>
      </c>
    </row>
    <row r="117" spans="1:11" customFormat="1" ht="13.9" customHeight="1" x14ac:dyDescent="0.25">
      <c r="A117" s="320"/>
      <c r="B117" s="321"/>
      <c r="C117" s="320"/>
      <c r="D117" s="321"/>
      <c r="E117" s="326" t="s">
        <v>97</v>
      </c>
      <c r="F117" s="327"/>
      <c r="G117" s="181" t="str">
        <f>IF('"m" Calculation-MAJOR'!E50&lt;1.3,"DEFAULT",IF(AND('"m" Calculation-MAJOR'!E50&gt;1.2,'"m" Calculation-MAJOR'!E50&lt;2),"MEDIUM",IF('"m" Calculation-MAJOR'!E50&gt;1.9,"LOW")))</f>
        <v>DEFAULT</v>
      </c>
    </row>
    <row r="118" spans="1:11" customFormat="1" ht="13.9" customHeight="1" x14ac:dyDescent="0.25">
      <c r="A118" s="320"/>
      <c r="B118" s="321"/>
      <c r="C118" s="320"/>
      <c r="D118" s="321"/>
      <c r="E118" s="326" t="s">
        <v>92</v>
      </c>
      <c r="F118" s="327"/>
      <c r="G118" s="181" t="str">
        <f>IF('"m" Calculation-MAJOR'!F50&lt;1.3,"DEFAULT",IF(AND('"m" Calculation-MAJOR'!F50&gt;1.2,'"m" Calculation-MAJOR'!F50&lt;2),"MEDIUM",IF('"m" Calculation-MAJOR'!F50&gt;1.9,"LOW")))</f>
        <v>DEFAULT</v>
      </c>
    </row>
    <row r="119" spans="1:11" customFormat="1" ht="13.9" customHeight="1" x14ac:dyDescent="0.25">
      <c r="A119" s="320"/>
      <c r="B119" s="321"/>
      <c r="C119" s="320"/>
      <c r="D119" s="321"/>
      <c r="E119" s="326" t="s">
        <v>57</v>
      </c>
      <c r="F119" s="327"/>
      <c r="G119" s="181" t="str">
        <f>IF('"m" Calculation-MAJOR'!G50&lt;1.3,"DEFAULT",IF(AND('"m" Calculation-MAJOR'!G50&gt;1.2,'"m" Calculation-MAJOR'!G50&lt;2),"MEDIUM",IF('"m" Calculation-MAJOR'!G50&gt;1.9,"LOW")))</f>
        <v>DEFAULT</v>
      </c>
    </row>
    <row r="120" spans="1:11" customFormat="1" ht="13.9" customHeight="1" x14ac:dyDescent="0.25">
      <c r="A120" s="320"/>
      <c r="B120" s="321"/>
      <c r="C120" s="320"/>
      <c r="D120" s="321"/>
      <c r="E120" s="326" t="s">
        <v>103</v>
      </c>
      <c r="F120" s="327"/>
      <c r="G120" s="181" t="str">
        <f>IF('"m" Calculation-MAJOR'!N50&lt;1.3,"DEFAULT",IF(AND('"m" Calculation-MAJOR'!N50&gt;1.2,'"m" Calculation-MAJOR'!N50&lt;2),"MEDIUM",IF('"m" Calculation-MAJOR'!N50&gt;1.9,"LOW")))</f>
        <v>DEFAULT</v>
      </c>
    </row>
    <row r="121" spans="1:11" customFormat="1" ht="13.9" customHeight="1" thickBot="1" x14ac:dyDescent="0.3">
      <c r="A121" s="322"/>
      <c r="B121" s="323"/>
      <c r="C121" s="364"/>
      <c r="D121" s="365"/>
      <c r="E121" s="328" t="s">
        <v>105</v>
      </c>
      <c r="F121" s="329"/>
      <c r="G121" s="181" t="str">
        <f>IF('"m" Calculation-MAJOR'!O50&lt;1.3,"DEFAULT",IF(AND('"m" Calculation-MAJOR'!O50&gt;1.2,'"m" Calculation-MAJOR'!O50&lt;2),"MEDIUM",IF('"m" Calculation-MAJOR'!O50&gt;1.9,"LOW")))</f>
        <v>DEFAULT</v>
      </c>
    </row>
    <row r="122" spans="1:11" x14ac:dyDescent="0.25">
      <c r="A122" s="366"/>
      <c r="B122" s="366"/>
      <c r="C122" s="366"/>
      <c r="D122" s="366"/>
      <c r="E122" s="366"/>
      <c r="F122" s="366"/>
      <c r="G122" s="366"/>
    </row>
    <row r="123" spans="1:11" ht="37.15" customHeight="1" x14ac:dyDescent="0.25">
      <c r="A123" s="363" t="s">
        <v>112</v>
      </c>
      <c r="B123" s="363"/>
      <c r="C123" s="363"/>
      <c r="D123" s="363"/>
      <c r="E123" s="363"/>
      <c r="F123" s="363"/>
      <c r="G123" s="363"/>
    </row>
    <row r="124" spans="1:11" x14ac:dyDescent="0.25">
      <c r="A124" s="363" t="s">
        <v>113</v>
      </c>
      <c r="B124" s="363"/>
      <c r="C124" s="363"/>
      <c r="D124" s="363"/>
      <c r="E124" s="363"/>
      <c r="F124" s="363"/>
      <c r="G124" s="363"/>
    </row>
    <row r="125" spans="1:11" x14ac:dyDescent="0.25">
      <c r="A125" s="363"/>
      <c r="B125" s="363"/>
      <c r="C125" s="363"/>
      <c r="D125" s="363"/>
      <c r="E125" s="363"/>
      <c r="F125" s="363"/>
      <c r="G125" s="363"/>
    </row>
  </sheetData>
  <sheetProtection algorithmName="SHA-512" hashValue="VwtMIVWZVf7GqNqCAgDFDkv+as+5vi+Bc3g9Md9vbs5dQzDpoMsa9yQjj2Arpi9iQMLCCwC0ZUrwrTGdY8aDgg==" saltValue="klUoZjeM/mWoU5kJXuBhMw==" spinCount="100000" sheet="1" objects="1" scenarios="1" selectLockedCells="1"/>
  <mergeCells count="152">
    <mergeCell ref="E49:F49"/>
    <mergeCell ref="E31:F31"/>
    <mergeCell ref="E32:F32"/>
    <mergeCell ref="E33:F33"/>
    <mergeCell ref="B7:D7"/>
    <mergeCell ref="B8:D8"/>
    <mergeCell ref="B9:D9"/>
    <mergeCell ref="E13:F14"/>
    <mergeCell ref="A73:B89"/>
    <mergeCell ref="C73:D82"/>
    <mergeCell ref="E73:F73"/>
    <mergeCell ref="E74:F74"/>
    <mergeCell ref="E75:F75"/>
    <mergeCell ref="E76:F76"/>
    <mergeCell ref="E78:F78"/>
    <mergeCell ref="E79:F79"/>
    <mergeCell ref="E81:F81"/>
    <mergeCell ref="E82:F82"/>
    <mergeCell ref="C83:D89"/>
    <mergeCell ref="E57:F57"/>
    <mergeCell ref="E80:F80"/>
    <mergeCell ref="E89:F89"/>
    <mergeCell ref="E85:F85"/>
    <mergeCell ref="E42:F42"/>
    <mergeCell ref="E43:F43"/>
    <mergeCell ref="E48:F48"/>
    <mergeCell ref="E119:F119"/>
    <mergeCell ref="E120:F120"/>
    <mergeCell ref="E121:F121"/>
    <mergeCell ref="F9:G9"/>
    <mergeCell ref="F7:G7"/>
    <mergeCell ref="E83:F83"/>
    <mergeCell ref="E84:F84"/>
    <mergeCell ref="E86:F86"/>
    <mergeCell ref="E87:F87"/>
    <mergeCell ref="E88:F88"/>
    <mergeCell ref="E34:F34"/>
    <mergeCell ref="E35:F35"/>
    <mergeCell ref="E36:F36"/>
    <mergeCell ref="E39:F39"/>
    <mergeCell ref="E40:F40"/>
    <mergeCell ref="E105:F105"/>
    <mergeCell ref="E98:F98"/>
    <mergeCell ref="E99:F99"/>
    <mergeCell ref="E101:F101"/>
    <mergeCell ref="E90:F90"/>
    <mergeCell ref="E91:F91"/>
    <mergeCell ref="E58:F58"/>
    <mergeCell ref="E59:F59"/>
    <mergeCell ref="E100:F100"/>
    <mergeCell ref="E102:F102"/>
    <mergeCell ref="E103:F103"/>
    <mergeCell ref="E104:F104"/>
    <mergeCell ref="E72:F72"/>
    <mergeCell ref="E61:F61"/>
    <mergeCell ref="E62:F62"/>
    <mergeCell ref="E63:F63"/>
    <mergeCell ref="E64:F64"/>
    <mergeCell ref="E65:F65"/>
    <mergeCell ref="A123:G123"/>
    <mergeCell ref="A124:G125"/>
    <mergeCell ref="C105:D109"/>
    <mergeCell ref="C116:D121"/>
    <mergeCell ref="A116:B121"/>
    <mergeCell ref="E106:F106"/>
    <mergeCell ref="E107:F107"/>
    <mergeCell ref="E108:F108"/>
    <mergeCell ref="E109:F109"/>
    <mergeCell ref="E116:F116"/>
    <mergeCell ref="E117:F117"/>
    <mergeCell ref="E118:F118"/>
    <mergeCell ref="A122:G122"/>
    <mergeCell ref="A105:B115"/>
    <mergeCell ref="C110:D115"/>
    <mergeCell ref="E115:F115"/>
    <mergeCell ref="E110:F110"/>
    <mergeCell ref="E111:F111"/>
    <mergeCell ref="E112:F112"/>
    <mergeCell ref="E113:F113"/>
    <mergeCell ref="E114:F114"/>
    <mergeCell ref="A5:G5"/>
    <mergeCell ref="G13:G14"/>
    <mergeCell ref="C57:D61"/>
    <mergeCell ref="C13:D14"/>
    <mergeCell ref="A6:G6"/>
    <mergeCell ref="E8:G8"/>
    <mergeCell ref="C20:D23"/>
    <mergeCell ref="A26:B56"/>
    <mergeCell ref="E50:F50"/>
    <mergeCell ref="E51:F51"/>
    <mergeCell ref="E52:F52"/>
    <mergeCell ref="E53:F53"/>
    <mergeCell ref="E54:F54"/>
    <mergeCell ref="E56:F56"/>
    <mergeCell ref="E55:F55"/>
    <mergeCell ref="E47:F47"/>
    <mergeCell ref="E23:F23"/>
    <mergeCell ref="E24:F24"/>
    <mergeCell ref="E25:F25"/>
    <mergeCell ref="A15:B25"/>
    <mergeCell ref="A57:B61"/>
    <mergeCell ref="A13:B14"/>
    <mergeCell ref="E26:F26"/>
    <mergeCell ref="E27:F27"/>
    <mergeCell ref="J13:J14"/>
    <mergeCell ref="I11:J11"/>
    <mergeCell ref="C62:D68"/>
    <mergeCell ref="C15:D19"/>
    <mergeCell ref="I13:I14"/>
    <mergeCell ref="C24:D25"/>
    <mergeCell ref="C26:D33"/>
    <mergeCell ref="E15:F15"/>
    <mergeCell ref="E16:F16"/>
    <mergeCell ref="E17:F17"/>
    <mergeCell ref="E18:F18"/>
    <mergeCell ref="E19:F19"/>
    <mergeCell ref="E20:F20"/>
    <mergeCell ref="E21:F21"/>
    <mergeCell ref="E22:F22"/>
    <mergeCell ref="E37:F37"/>
    <mergeCell ref="E38:F38"/>
    <mergeCell ref="E41:F41"/>
    <mergeCell ref="E44:F44"/>
    <mergeCell ref="E45:F45"/>
    <mergeCell ref="E46:F46"/>
    <mergeCell ref="C50:D56"/>
    <mergeCell ref="C34:D41"/>
    <mergeCell ref="C42:D48"/>
    <mergeCell ref="A11:C11"/>
    <mergeCell ref="E11:G11"/>
    <mergeCell ref="A62:B72"/>
    <mergeCell ref="A90:B104"/>
    <mergeCell ref="E70:F70"/>
    <mergeCell ref="E71:F71"/>
    <mergeCell ref="E67:F67"/>
    <mergeCell ref="E77:F77"/>
    <mergeCell ref="E93:F93"/>
    <mergeCell ref="E94:F94"/>
    <mergeCell ref="E95:F95"/>
    <mergeCell ref="E96:F96"/>
    <mergeCell ref="E97:F97"/>
    <mergeCell ref="E28:F28"/>
    <mergeCell ref="E29:F29"/>
    <mergeCell ref="E30:F30"/>
    <mergeCell ref="E60:F60"/>
    <mergeCell ref="E66:F66"/>
    <mergeCell ref="E68:F68"/>
    <mergeCell ref="E69:F69"/>
    <mergeCell ref="E92:F92"/>
    <mergeCell ref="C69:D72"/>
    <mergeCell ref="C99:D104"/>
    <mergeCell ref="C90:D98"/>
  </mergeCells>
  <conditionalFormatting sqref="D11">
    <cfRule type="cellIs" dxfId="2" priority="1" operator="equal">
      <formula>"LOW"</formula>
    </cfRule>
    <cfRule type="cellIs" dxfId="1" priority="2" operator="equal">
      <formula>"MEDIUM"</formula>
    </cfRule>
    <cfRule type="cellIs" dxfId="0" priority="3" operator="equal">
      <formula>"DEFAULT"</formula>
    </cfRule>
  </conditionalFormatting>
  <printOptions horizontalCentered="1"/>
  <pageMargins left="0.23622047244094491" right="0.23622047244094491" top="0.55118110236220474" bottom="0.55118110236220474" header="0.31496062992125984" footer="0.31496062992125984"/>
  <pageSetup paperSize="9" scale="69" fitToWidth="0" fitToHeight="2" orientation="portrait" r:id="rId1"/>
  <headerFooter>
    <oddFooter>&amp;C&amp;"Arial,Regular"&amp;9Page &amp;P of &amp;N</oddFooter>
  </headerFooter>
  <rowBreaks count="1" manualBreakCount="1">
    <brk id="72" max="6"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'Data sheet'!$A$2:$A$4</xm:f>
          </x14:formula1>
          <xm:sqref>G15:H15 G57:H57 G20:H20 G24:H24 G62:H62 G26:H26 G50 G34 G42 G69 G73 G83 G90 G116 G105 G99 G110 I15:I68 H69:I104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4"/>
  <sheetViews>
    <sheetView workbookViewId="0">
      <selection activeCell="A4" sqref="A4"/>
    </sheetView>
  </sheetViews>
  <sheetFormatPr defaultRowHeight="15" x14ac:dyDescent="0.25"/>
  <sheetData>
    <row r="2" spans="1:3" x14ac:dyDescent="0.25">
      <c r="A2" t="s">
        <v>75</v>
      </c>
      <c r="C2">
        <v>1</v>
      </c>
    </row>
    <row r="3" spans="1:3" x14ac:dyDescent="0.25">
      <c r="A3" t="s">
        <v>76</v>
      </c>
      <c r="C3">
        <v>3</v>
      </c>
    </row>
    <row r="4" spans="1:3" x14ac:dyDescent="0.25">
      <c r="A4" t="s">
        <v>77</v>
      </c>
      <c r="C4">
        <v>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Guide Notes</vt:lpstr>
      <vt:lpstr>Assessment Scoring Matrix</vt:lpstr>
      <vt:lpstr>"m" Calculation-MAJOR</vt:lpstr>
      <vt:lpstr>Testing Frequency Schedule</vt:lpstr>
      <vt:lpstr>Data sheet</vt:lpstr>
      <vt:lpstr>'Assessment Scoring Matrix'!_GoBack</vt:lpstr>
      <vt:lpstr>'Guide Notes'!_GoBack</vt:lpstr>
      <vt:lpstr>'"m" Calculation-MAJOR'!Print_Area</vt:lpstr>
      <vt:lpstr>'Assessment Scoring Matrix'!Print_Area</vt:lpstr>
      <vt:lpstr>'Guide Notes'!Print_Area</vt:lpstr>
      <vt:lpstr>'Testing Frequency Schedule'!Print_Area</vt:lpstr>
      <vt:lpstr>'"m" Calculation-MAJOR'!Print_Titles</vt:lpstr>
      <vt:lpstr>'Testing Frequency Schedule'!Print_Titles</vt:lpstr>
    </vt:vector>
  </TitlesOfParts>
  <Company>Department of Transport and Main Roads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Quarry Specific Testing Frequency Matrix - MAJOR Types</dc:title>
  <dc:subject>Quarry Registration</dc:subject>
  <dc:creator>Department of Transport and Main Roads</dc:creator>
  <cp:keywords>quarry; lab testing; testing frequency schedule; NATA tet reports; quarry assessment; quarry registration</cp:keywords>
  <cp:lastModifiedBy>Kirsten M Firmin</cp:lastModifiedBy>
  <cp:lastPrinted>2019-06-11T06:57:42Z</cp:lastPrinted>
  <dcterms:created xsi:type="dcterms:W3CDTF">2014-12-17T04:11:39Z</dcterms:created>
  <dcterms:modified xsi:type="dcterms:W3CDTF">2019-06-12T06:13:13Z</dcterms:modified>
</cp:coreProperties>
</file>